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My Documents\Crane Incidents 2025\"/>
    </mc:Choice>
  </mc:AlternateContent>
  <xr:revisionPtr revIDLastSave="0" documentId="13_ncr:1_{32B3F800-4B60-4EFD-A5DA-DE615F3A464B}" xr6:coauthVersionLast="47" xr6:coauthVersionMax="47" xr10:uidLastSave="{00000000-0000-0000-0000-000000000000}"/>
  <bookViews>
    <workbookView xWindow="-28910" yWindow="-60" windowWidth="29020" windowHeight="15700" firstSheet="1" activeTab="1" xr2:uid="{00000000-000D-0000-FFFF-FFFF00000000}"/>
  </bookViews>
  <sheets>
    <sheet name="Instructions" sheetId="1" r:id="rId1"/>
    <sheet name="Summary" sheetId="2" r:id="rId2"/>
    <sheet name="Tables" sheetId="3" r:id="rId3"/>
    <sheet name="Lifting Data" sheetId="4" r:id="rId4"/>
    <sheet name="Previous Highlights" sheetId="5" r:id="rId5"/>
    <sheet name="Dropdown Options" sheetId="6" state="hidden" r:id="rId6"/>
  </sheets>
  <definedNames>
    <definedName name="_xlnm.Print_Area" localSheetId="1">Summary!$A$1:$V$75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 l="1"/>
  <c r="A11" i="3"/>
  <c r="B2" i="3"/>
  <c r="B1" i="3"/>
  <c r="C5" i="3" s="1"/>
  <c r="J25" i="6"/>
  <c r="A12" i="3"/>
  <c r="C41" i="3" l="1"/>
  <c r="B40" i="3"/>
  <c r="C40" i="3"/>
  <c r="B41" i="3"/>
  <c r="B35" i="3"/>
  <c r="B39" i="3"/>
  <c r="C39" i="3"/>
  <c r="B38" i="3"/>
  <c r="C38" i="3"/>
  <c r="B36" i="3"/>
  <c r="C36" i="3"/>
  <c r="C35" i="3"/>
  <c r="J24" i="6"/>
  <c r="J23" i="6"/>
  <c r="J22" i="6"/>
  <c r="J21" i="6"/>
  <c r="J20" i="6"/>
  <c r="J19" i="6"/>
  <c r="J18" i="6"/>
  <c r="J17" i="6"/>
  <c r="J16" i="6"/>
  <c r="J15" i="6"/>
  <c r="J14" i="6"/>
  <c r="J13" i="6"/>
  <c r="J12" i="6"/>
  <c r="J11" i="6"/>
  <c r="J10" i="6"/>
  <c r="J9" i="6"/>
  <c r="J8" i="6"/>
  <c r="J7" i="6"/>
  <c r="J6" i="6"/>
  <c r="J5" i="6"/>
  <c r="J4" i="6"/>
  <c r="J3" i="6"/>
  <c r="J2" i="6"/>
  <c r="A229" i="4"/>
  <c r="A79" i="3"/>
  <c r="A78" i="3"/>
  <c r="C78" i="3" s="1"/>
  <c r="A77" i="3"/>
  <c r="A76" i="3"/>
  <c r="A75" i="3"/>
  <c r="A74" i="3"/>
  <c r="A59" i="3"/>
  <c r="A58" i="3"/>
  <c r="A57" i="3"/>
  <c r="A56" i="3"/>
  <c r="A55" i="3"/>
  <c r="A54" i="3"/>
  <c r="A53" i="3"/>
  <c r="A52" i="3"/>
  <c r="A19" i="3"/>
  <c r="A15" i="3"/>
  <c r="A14" i="3"/>
  <c r="A10" i="3"/>
  <c r="A9" i="3"/>
  <c r="A7" i="3"/>
  <c r="A6" i="3"/>
  <c r="C6" i="3" s="1"/>
  <c r="D41" i="3" l="1"/>
  <c r="D40" i="3"/>
  <c r="D38" i="3"/>
  <c r="D39" i="3"/>
  <c r="D35" i="3"/>
  <c r="D36" i="3"/>
  <c r="C22" i="2"/>
  <c r="B22" i="2"/>
  <c r="C20" i="2"/>
  <c r="B12" i="2"/>
  <c r="B13" i="2"/>
  <c r="C34" i="3"/>
  <c r="B34" i="3"/>
  <c r="C50" i="3"/>
  <c r="B50" i="3"/>
  <c r="B45" i="3"/>
  <c r="B49" i="3"/>
  <c r="C49" i="3"/>
  <c r="B55" i="3"/>
  <c r="C14" i="3"/>
  <c r="B61" i="3"/>
  <c r="B14" i="2"/>
  <c r="C14" i="2"/>
  <c r="C21" i="2"/>
  <c r="C12" i="2"/>
  <c r="B21" i="2"/>
  <c r="C79" i="3"/>
  <c r="B63" i="3"/>
  <c r="C66" i="3"/>
  <c r="B82" i="3"/>
  <c r="B37" i="3"/>
  <c r="C37" i="3"/>
  <c r="C63" i="3"/>
  <c r="C58" i="3"/>
  <c r="C45" i="3"/>
  <c r="C44" i="3"/>
  <c r="C13" i="2"/>
  <c r="C17" i="3"/>
  <c r="C67" i="3"/>
  <c r="B6" i="3"/>
  <c r="B18" i="3"/>
  <c r="B68" i="3"/>
  <c r="C70" i="3"/>
  <c r="C29" i="3"/>
  <c r="B32" i="3"/>
  <c r="B5" i="3"/>
  <c r="B15" i="3"/>
  <c r="B67" i="3"/>
  <c r="C82" i="3"/>
  <c r="C19" i="3"/>
  <c r="B54" i="3"/>
  <c r="B7" i="3"/>
  <c r="B19" i="3"/>
  <c r="C55" i="3"/>
  <c r="C7" i="3"/>
  <c r="C22" i="3"/>
  <c r="B8" i="3"/>
  <c r="C33" i="3"/>
  <c r="B57" i="3"/>
  <c r="B11" i="3"/>
  <c r="B24" i="3"/>
  <c r="B23" i="3"/>
  <c r="B46" i="3"/>
  <c r="B71" i="3"/>
  <c r="B58" i="3"/>
  <c r="C27" i="3"/>
  <c r="B51" i="3"/>
  <c r="C75" i="3"/>
  <c r="B28" i="3"/>
  <c r="C51" i="3"/>
  <c r="C76" i="3"/>
  <c r="C10" i="3"/>
  <c r="C23" i="3"/>
  <c r="C48" i="3"/>
  <c r="C71" i="3"/>
  <c r="C73" i="3"/>
  <c r="C77" i="3"/>
  <c r="C13" i="3"/>
  <c r="B29" i="3"/>
  <c r="C62" i="3"/>
  <c r="B19" i="2"/>
  <c r="B18" i="2"/>
  <c r="B17" i="2"/>
  <c r="B16" i="2"/>
  <c r="B15" i="2"/>
  <c r="B20" i="2"/>
  <c r="C19" i="2"/>
  <c r="C18" i="2"/>
  <c r="C17" i="2"/>
  <c r="C16" i="2"/>
  <c r="C15" i="2"/>
  <c r="B8" i="2"/>
  <c r="B9" i="2"/>
  <c r="B10" i="2"/>
  <c r="C8" i="2"/>
  <c r="C10" i="2"/>
  <c r="C9" i="2"/>
  <c r="B11" i="2"/>
  <c r="C11" i="2"/>
  <c r="B9" i="3"/>
  <c r="C16" i="3"/>
  <c r="C26" i="3"/>
  <c r="B31" i="3"/>
  <c r="C47" i="3"/>
  <c r="C56" i="3"/>
  <c r="B60" i="3"/>
  <c r="C69" i="3"/>
  <c r="B74" i="3"/>
  <c r="B84" i="3"/>
  <c r="C9" i="3"/>
  <c r="B21" i="3"/>
  <c r="C31" i="3"/>
  <c r="B43" i="3"/>
  <c r="B53" i="3"/>
  <c r="C60" i="3"/>
  <c r="B65" i="3"/>
  <c r="C74" i="3"/>
  <c r="C84" i="3"/>
  <c r="C11" i="3"/>
  <c r="B13" i="3"/>
  <c r="B17" i="3"/>
  <c r="C21" i="3"/>
  <c r="B27" i="3"/>
  <c r="C43" i="3"/>
  <c r="B48" i="3"/>
  <c r="C53" i="3"/>
  <c r="C65" i="3"/>
  <c r="B70" i="3"/>
  <c r="B78" i="3"/>
  <c r="D78" i="3" s="1"/>
  <c r="B10" i="3"/>
  <c r="B22" i="3"/>
  <c r="C32" i="3"/>
  <c r="B44" i="3"/>
  <c r="C57" i="3"/>
  <c r="C61" i="3"/>
  <c r="B66" i="3"/>
  <c r="B75" i="3"/>
  <c r="B14" i="3"/>
  <c r="C18" i="3"/>
  <c r="C28" i="3"/>
  <c r="B33" i="3"/>
  <c r="C54" i="3"/>
  <c r="B62" i="3"/>
  <c r="B79" i="3"/>
  <c r="B76" i="3"/>
  <c r="C8" i="3"/>
  <c r="C15" i="3"/>
  <c r="C24" i="3"/>
  <c r="B30" i="3"/>
  <c r="C46" i="3"/>
  <c r="B52" i="3"/>
  <c r="B59" i="3"/>
  <c r="C68" i="3"/>
  <c r="B73" i="3"/>
  <c r="B83" i="3"/>
  <c r="B12" i="3"/>
  <c r="B20" i="3"/>
  <c r="C30" i="3"/>
  <c r="B42" i="3"/>
  <c r="C52" i="3"/>
  <c r="C59" i="3"/>
  <c r="B64" i="3"/>
  <c r="B77" i="3"/>
  <c r="C83" i="3"/>
  <c r="C12" i="3"/>
  <c r="B16" i="3"/>
  <c r="C20" i="3"/>
  <c r="B26" i="3"/>
  <c r="C42" i="3"/>
  <c r="B47" i="3"/>
  <c r="B56" i="3"/>
  <c r="C64" i="3"/>
  <c r="B69" i="3"/>
  <c r="D22" i="2" l="1"/>
  <c r="D20" i="2"/>
  <c r="D12" i="2"/>
  <c r="D13" i="2"/>
  <c r="D34" i="3"/>
  <c r="D50" i="3"/>
  <c r="D14" i="3"/>
  <c r="D61" i="3"/>
  <c r="D55" i="3"/>
  <c r="D49" i="3"/>
  <c r="D45" i="3"/>
  <c r="D79" i="3"/>
  <c r="D14" i="2"/>
  <c r="D21" i="2"/>
  <c r="D66" i="3"/>
  <c r="D37" i="3"/>
  <c r="D63" i="3"/>
  <c r="D44" i="3"/>
  <c r="D17" i="3"/>
  <c r="D58" i="3"/>
  <c r="D77" i="3"/>
  <c r="D8" i="3"/>
  <c r="D67" i="3"/>
  <c r="D22" i="3"/>
  <c r="D54" i="3"/>
  <c r="D57" i="3"/>
  <c r="D75" i="3"/>
  <c r="D70" i="3"/>
  <c r="D68" i="3"/>
  <c r="D7" i="3"/>
  <c r="D76" i="3"/>
  <c r="D71" i="3"/>
  <c r="D6" i="3"/>
  <c r="D62" i="3"/>
  <c r="D46" i="3"/>
  <c r="D23" i="3"/>
  <c r="D19" i="3"/>
  <c r="D10" i="3"/>
  <c r="D33" i="3"/>
  <c r="D29" i="3"/>
  <c r="D18" i="3"/>
  <c r="D48" i="3"/>
  <c r="D24" i="3"/>
  <c r="D15" i="3"/>
  <c r="D13" i="3"/>
  <c r="D32" i="3"/>
  <c r="D11" i="3"/>
  <c r="D28" i="3"/>
  <c r="D27" i="3"/>
  <c r="D16" i="2"/>
  <c r="D17" i="2"/>
  <c r="D18" i="2"/>
  <c r="D15" i="2"/>
  <c r="D19" i="2"/>
  <c r="D8" i="2"/>
  <c r="D11" i="2"/>
  <c r="D9" i="2"/>
  <c r="D10" i="2"/>
  <c r="D26" i="3"/>
  <c r="D56" i="3"/>
  <c r="D47" i="3"/>
  <c r="D52" i="3"/>
  <c r="D21" i="3"/>
  <c r="D69" i="3"/>
  <c r="D30" i="3"/>
  <c r="D64" i="3"/>
  <c r="D9" i="3"/>
  <c r="D53" i="3"/>
  <c r="D59" i="3"/>
  <c r="D42" i="3"/>
  <c r="D20" i="3"/>
  <c r="D16" i="3"/>
  <c r="D43" i="3"/>
  <c r="D84" i="3"/>
  <c r="D74" i="3"/>
  <c r="D60" i="3"/>
  <c r="D31" i="3"/>
  <c r="D12" i="3"/>
  <c r="D83" i="3"/>
  <c r="D65" i="3"/>
</calcChain>
</file>

<file path=xl/sharedStrings.xml><?xml version="1.0" encoding="utf-8"?>
<sst xmlns="http://schemas.openxmlformats.org/spreadsheetml/2006/main" count="5352" uniqueCount="1213">
  <si>
    <t>BSEE Lifting Incident Findings Tool (LIFT)</t>
  </si>
  <si>
    <t>December 2025</t>
  </si>
  <si>
    <t>Welcome to BSEE's Lifting Incident Findings Tool. This workbook is updated on a monthly basis in order to bring awareness on lifting incidents and trends BSEE receives throughout the year. The information contained in this workbook is subject to be updated by BSEE at any point in time. The use of this tool is optional and does not replace any regulatory requirements. For any questions or comments, please contact the BSEE Lifting Team email at BSEELifting@bsee.gov.</t>
  </si>
  <si>
    <t>Summary Tab</t>
  </si>
  <si>
    <t>The Summary tab provides a visual summary of lifting incidents, with charts and graphs that display data based on the selected report month and region/district.
(1) Selecting Report Month: Go to cell B2 to select the desired Report Month. This selection will automatically update the summary charts and graphs to reflect the lifting incidents for that specific month. The selected month will be highlighted in color (e.g., blue), while all previous months will be shown in grey.
(2) Filtering by Region/District: To view data specific to a particular region or district, change the selection in cell B3. This will filter the displayed data to show incidents relevant to your chosen region/district.</t>
  </si>
  <si>
    <t>Lifting Data Tab</t>
  </si>
  <si>
    <t>The Lifting Data tab contains the raw data that feeds into the Summary tab. This tab provides detailed descriptions of individual lifting incidents. To ensure confidentiality, any identifying company information has been scrubbed from the incident descriptions.
Use this tab to explore incident details, which can help in analyzing trends or understanding specific incidents that are reflected in the visual data on the Summary tab.</t>
  </si>
  <si>
    <t>Tables Tab</t>
  </si>
  <si>
    <t xml:space="preserve">The Tables tab presents the information displayed in the Summary tab in a tabular format. 
Here, you can find the data that is visualized in charts, making it easy to reference specific figures and compare data alongside the visual representations from the Summary tab. 
The Current Month and Region/District (grey) cells are linked to the Summary tab and should not be manually updated. 
To view data specific to a particular region or district, change the selections on the Summary tab. </t>
  </si>
  <si>
    <t>Previous Highlights Tab</t>
  </si>
  <si>
    <t>The Previous Highlights tab is designed to provide users with insights from the review of lifting incidents reported in previous months.</t>
  </si>
  <si>
    <t xml:space="preserve">Last Updated: </t>
  </si>
  <si>
    <t>Report Month:</t>
  </si>
  <si>
    <t>January 2026</t>
  </si>
  <si>
    <t>Region/District:</t>
  </si>
  <si>
    <t>All</t>
  </si>
  <si>
    <t>Month</t>
  </si>
  <si>
    <t xml:space="preserve"># Crane </t>
  </si>
  <si>
    <t># Other Lifting Device</t>
  </si>
  <si>
    <t>Total</t>
  </si>
  <si>
    <t>January 2025</t>
  </si>
  <si>
    <t>February 2025</t>
  </si>
  <si>
    <t>March 2025</t>
  </si>
  <si>
    <t>April 2025</t>
  </si>
  <si>
    <t>May 2025</t>
  </si>
  <si>
    <t>June 2025</t>
  </si>
  <si>
    <t>July 2025</t>
  </si>
  <si>
    <t>August 2025</t>
  </si>
  <si>
    <t>September 2025</t>
  </si>
  <si>
    <t>October 2025</t>
  </si>
  <si>
    <t>November 2025</t>
  </si>
  <si>
    <t xml:space="preserve">      Lifting Incidents by Failure Type1</t>
  </si>
  <si>
    <t>Lifting Incidents by Type of Load2</t>
  </si>
  <si>
    <t>Lifting Incidents by Type of Operation</t>
  </si>
  <si>
    <t>Lifting Incidents Involving Dropped Objects</t>
  </si>
  <si>
    <t>1. Failure type categories:</t>
  </si>
  <si>
    <t>Load Shift - Incidents where the load moves unexpectedly during lifting.</t>
  </si>
  <si>
    <t>Load Snag or Contact - Incidents where the load inadvertently became caught on or contacted something during the lift.</t>
  </si>
  <si>
    <t>Crane Boom Contact or Failure - Covers incidents where a component of the crane boom contacts other equipment, structures, or experiences a failure.</t>
  </si>
  <si>
    <t>Lifting Device Component  - Refers to failures or issues specifically related to mechanical parts of the crane or other lifting device.</t>
  </si>
  <si>
    <t>Rigging Equipment Failure - Failures related to lifting equipment, such as hoists, slings, taglines or shackles malfunctioning or breaking.</t>
  </si>
  <si>
    <t>Human Error - Errors made by personnel when apparent or stated in the incident report, such as improper communication, deviating from procedures, or not staying out of the red zone.</t>
  </si>
  <si>
    <t>Environmental Factors - Issues arising from environmental conditions such as high winds, poor visibility, or slippery surfaces affecting the lift.</t>
  </si>
  <si>
    <t>Rigging Equipment Snag or Contact - Similar to Load Snag or Contact but specifically focuses on the rigging equipment (not the load itself) encountering obstructions.</t>
  </si>
  <si>
    <t>Maintenance Issues - Failures linked to insufficient or improper maintenance of lifting equipment.</t>
  </si>
  <si>
    <t>Crane component Failure - Failure of a crane’s mechanical, structural, or functional parts (e.g., boom, hoist line, blocks, brakes, hydraulics). These incidents are due to the crane itself, not rigging or load issues.</t>
  </si>
  <si>
    <t>Other - A catch-all category for incidents or failures that do not fit any of the above categories but still require consideration.</t>
  </si>
  <si>
    <t>2. Load type categories:</t>
  </si>
  <si>
    <t>Piping/casing - Includes all types of pipes, casings, fittings, and associated materials used in drilling and production.</t>
  </si>
  <si>
    <t>Supply containers - Includes supply boxes, toolboxes, and shipping containers holding tools and equipment for operations, often due to imbalance, improper rigging, or sudden crane motion.</t>
  </si>
  <si>
    <t>Heavy equipment - Includes large machinery and equipment, like compressors, generators, and drilling rig equipment.</t>
  </si>
  <si>
    <t>Living Quarters/Skids - Covers prefabricated skids including living quarters, processing units, and integrated systems.</t>
  </si>
  <si>
    <t>Personnel basket - Baskets or cages for transporting personnel.</t>
  </si>
  <si>
    <t>Tank - Contains substances or chemicals like chemical tote tanks.</t>
  </si>
  <si>
    <t>Other - Doesn't fit any of the categories above.</t>
  </si>
  <si>
    <t>No load - Involves the crane or lifting device with no load.</t>
  </si>
  <si>
    <t>Current Month:</t>
  </si>
  <si>
    <t>Incidents Based on Type of Lifting Failure</t>
  </si>
  <si>
    <t>Column1</t>
  </si>
  <si>
    <t>Column2</t>
  </si>
  <si>
    <t>Column3</t>
  </si>
  <si>
    <t>Type of Lifting Failure</t>
  </si>
  <si>
    <t>Load Shift / Load Snag/Contact</t>
  </si>
  <si>
    <t>Human Error</t>
  </si>
  <si>
    <t>Human Error / Load Snag or Contact</t>
  </si>
  <si>
    <t>Equipment Component Failure</t>
  </si>
  <si>
    <t>Load Snag or Contact / Rigging Equipment Failure / Environmental Factors</t>
  </si>
  <si>
    <t>Human Error / Load Snag or Contact / Lift Off Center</t>
  </si>
  <si>
    <t xml:space="preserve">Crane Boom Contact or Failure/Human Error </t>
  </si>
  <si>
    <t>Load Snag or Contact/Environmental Factors</t>
  </si>
  <si>
    <t>Human Error / Crane Operator</t>
  </si>
  <si>
    <t xml:space="preserve">Human Error / Mechanical Failure  </t>
  </si>
  <si>
    <t>Human Error / Rigging</t>
  </si>
  <si>
    <t>Human Error / Load Snag or Contact / Poor Lift Planning</t>
  </si>
  <si>
    <t>Human Error/Load Snag or Contact/Environmental Factors</t>
  </si>
  <si>
    <t>Human Error / Load Shift</t>
  </si>
  <si>
    <t xml:space="preserve">Human Error / Rigging / Load Shifted  </t>
  </si>
  <si>
    <t xml:space="preserve">Rigging Equipment Failure / Environmental factors </t>
  </si>
  <si>
    <t>Load Snag or Contact / Environmental Factors</t>
  </si>
  <si>
    <t>Lift off- center</t>
  </si>
  <si>
    <t>Load Snag/Contact/Poor Planning</t>
  </si>
  <si>
    <t xml:space="preserve">Maintenance Issue/Material Handling/Rigging Equipment Failure/ Environmental factors </t>
  </si>
  <si>
    <t>Equipment Component Failure / Lifting Device Component</t>
  </si>
  <si>
    <t>Rigging Equipment Failure / Equipment Component Failure</t>
  </si>
  <si>
    <t>Type of Item Lifted</t>
  </si>
  <si>
    <t>Hose / Fluid Transfer Equipment</t>
  </si>
  <si>
    <t>Bulk Material / Cargo</t>
  </si>
  <si>
    <t>Subsea Equipment / Wellhead Equipment</t>
  </si>
  <si>
    <t>Pipe/Tubulars</t>
  </si>
  <si>
    <t>Well Tubing / Downhole Equipment</t>
  </si>
  <si>
    <t>Equipment / Process Equipment</t>
  </si>
  <si>
    <t>Material Handling / Cargo or Scaffold Basket</t>
  </si>
  <si>
    <t>Structural / Access Equipment</t>
  </si>
  <si>
    <t>Crane Component / Lifting Equipment</t>
  </si>
  <si>
    <t>Rig Equipment</t>
  </si>
  <si>
    <t>Type of Operation</t>
  </si>
  <si>
    <t>Incidents with Dropped Objects</t>
  </si>
  <si>
    <t>Dropped Object?</t>
  </si>
  <si>
    <t>Yes</t>
  </si>
  <si>
    <t>No</t>
  </si>
  <si>
    <t>Month-Year</t>
  </si>
  <si>
    <t>Date</t>
  </si>
  <si>
    <t>Region/District</t>
  </si>
  <si>
    <t>Operation Type</t>
  </si>
  <si>
    <t>Short Description</t>
  </si>
  <si>
    <t>Item Lifted</t>
  </si>
  <si>
    <t>Item Lifted Category</t>
  </si>
  <si>
    <t>Dropped Object? (Y/N)</t>
  </si>
  <si>
    <t>Crane? (Y/N)</t>
  </si>
  <si>
    <t>Other Lifting Device? (Y/N)</t>
  </si>
  <si>
    <t>Other Lifting Device Name</t>
  </si>
  <si>
    <t>New Orleans District (GOAR)</t>
  </si>
  <si>
    <t>Drilling</t>
  </si>
  <si>
    <t>While lifting bundle of casing slings, the sling eyes became caught on handrail grating, causing an overload of a sling. The sling parted and the bundle fell to rest on the walkway.</t>
  </si>
  <si>
    <t>Rigging Equipment Snag or Contact</t>
  </si>
  <si>
    <t>Bundle of casing slings</t>
  </si>
  <si>
    <t>Other</t>
  </si>
  <si>
    <t>N/A</t>
  </si>
  <si>
    <t>Lake Jackson District (GOAR)</t>
  </si>
  <si>
    <t>Decommissioning</t>
  </si>
  <si>
    <t>While milling upward, the work string dropped in the slips as the screen sub was being disconnected from the upper drill pipe's box tool joint due to the sling being overloaded.</t>
  </si>
  <si>
    <t>Drill pipe joint</t>
  </si>
  <si>
    <t>Piping/Casing</t>
  </si>
  <si>
    <t>Slips</t>
  </si>
  <si>
    <t>While laying down a single using the gripper, the boom tip protector contacted the pipe skate crash bar, bending the camera guard on the crane.</t>
  </si>
  <si>
    <t>Crane Boom Contact or Failure</t>
  </si>
  <si>
    <t>Drill pipe</t>
  </si>
  <si>
    <t>Production</t>
  </si>
  <si>
    <t>While moving a connex box, the load contacted the comms equipment box, cracking the enclosure door.</t>
  </si>
  <si>
    <t>Load Snag or Contact</t>
  </si>
  <si>
    <t>Connex box</t>
  </si>
  <si>
    <t>Supply Container</t>
  </si>
  <si>
    <t>While offloading a cutting box from the MV, a bolt fell 20 feet from the cutting box lid to the deck. The bolt was found to be installed upside down with a nut and washers and not properly tightened. The equipment was also not inspected prior to the lift.</t>
  </si>
  <si>
    <t>Cutting box</t>
  </si>
  <si>
    <t>Houma District (GOAR)</t>
  </si>
  <si>
    <t>While removing a cuttings box from the drill deck cutting box slide, the crew attached the crane stinger to the box's D-ring and were taking up slack in the slings when the auxiliary hoist cable contacted a lighting circuit on the corner of the overhanging structure cutting the wire insulation. This contact caused small arcing when the hoist cable was lowered to get the cable off the circuit wiring.</t>
  </si>
  <si>
    <t>While moving a ball valve to the deck using a rope system, the force of the wind caused the ball valve to swing and contact a pole light. The light fixture broke and fell to the deck, and the rigging rope detached from the valve, causing the valve to fall in the water.</t>
  </si>
  <si>
    <t>Environmental Factors</t>
  </si>
  <si>
    <t>Ball valve</t>
  </si>
  <si>
    <t>Rope system</t>
  </si>
  <si>
    <t>During a dry run before performing a personnel transfer, the personnel transfer device was caught by the wind and contacted a bracket on the upper deck of the facility.</t>
  </si>
  <si>
    <t>Personnel transfer device</t>
  </si>
  <si>
    <t>Personnel Basket</t>
  </si>
  <si>
    <t>While shutting down crane operations, the crane operator was cabling up when the anti-two block engaged, causing the stinger to swing, unlatch from the fast line hook, and fall into the Gulf of America.</t>
  </si>
  <si>
    <t>None</t>
  </si>
  <si>
    <t>No Load</t>
  </si>
  <si>
    <t>While moving the sales gas skid piping from the main deck to the loading station, the path required passing through an opening in the upper-level compression module. As the load moved through the opening, it contacted the handrail, causing a supporting leg to snap off and fall.</t>
  </si>
  <si>
    <t>Sales gas skid piping</t>
  </si>
  <si>
    <t>While offloading a grocery box, a tagline wrapped around a light fixture on top of the MCC building, damaging the light fixture.</t>
  </si>
  <si>
    <t>Grocery box</t>
  </si>
  <si>
    <t>Lafayette District (GOAR)</t>
  </si>
  <si>
    <t>After landing a tote tank in the tote holder, the flaggers attached the taglines to the stinger hook and the crane operator began to move the next lift. The stinger hook then contacted the catwalk, damaging the mid-rail.</t>
  </si>
  <si>
    <t>Tote tank</t>
  </si>
  <si>
    <t>Tank</t>
  </si>
  <si>
    <t>The crane operator was lifting one bundle of pre-slung wash pipe to the starboard (STBD) side. Once the bundle was on the STBD side, the operator attempted to steady the load by placing it against the riser stanchions. While doing this, the sling caught the edge of a stanchion post, causing the load to slide toward the other end of the pipe and leading to the bundle's end shifting and falling onto the deck.</t>
  </si>
  <si>
    <t>Bundle of wash pipe</t>
  </si>
  <si>
    <t>The Driller and Assistant Driller were hoisting a complete stand from the auxiliary rotary sock to rack back in the derrick using the top drive and racker. While lifting the tubing, the single joint tubing elevators contacted the top racker guide arm, causing them to release the tubing stand, which fell into the rotary sock. This dislodged two single joint elevator die carriers and they fell to the rig floor.</t>
  </si>
  <si>
    <t>Tubing stand</t>
  </si>
  <si>
    <t>Single lift elevators</t>
  </si>
  <si>
    <t>While lifting the BOP test joint after a shell test, the sling parted below the thimble connected to the crane hook. This caused the test joint to drop back into the BOP bore, coming to rest on the test stump.</t>
  </si>
  <si>
    <t>Rigging Equipment Failure</t>
  </si>
  <si>
    <t>BOP test joint</t>
  </si>
  <si>
    <t>Heavy Equipment</t>
  </si>
  <si>
    <t>Workover</t>
  </si>
  <si>
    <t>While lifting the spreader bar to move the jumper overboard, the rigging caught on an exposed hydraulic hose, breaking a fitting.</t>
  </si>
  <si>
    <t>Spreader bar</t>
  </si>
  <si>
    <t xml:space="preserve">While the crane was beginning to lift a basket to the rig from a MV, a lid on one of the crates inside the basket became dislodged and fell to the deck of the MV. </t>
  </si>
  <si>
    <t>Basket</t>
  </si>
  <si>
    <t>While a BHA assembly was being picked up with the hydraracker to be racked back in the derrick, a camera bracket mounted on top of the auxiliary rig floor hydraracker was bent upwards.</t>
  </si>
  <si>
    <t>BHA</t>
  </si>
  <si>
    <t>Hydraracker</t>
  </si>
  <si>
    <t xml:space="preserve">While positioning a load between railing and a power pack, the load contacted the power pack. When the load was moved, the door fell off the power pack due to a bolt that held the door in place being sheared off. </t>
  </si>
  <si>
    <t>Unknown</t>
  </si>
  <si>
    <t xml:space="preserve">While performing pipelay activities, part of the tensioner track chain link component fell into the drops netting above the Upper Work Station. </t>
  </si>
  <si>
    <t>Maintenance Issue</t>
  </si>
  <si>
    <t>Tensioner</t>
  </si>
  <si>
    <t>While positioning the crane for inspection, the crane contacted the I-beam frame of the upright separator tank, damaging the mounting bracket for the boom tip camera and the remote hydraulic panel at the boom tip.</t>
  </si>
  <si>
    <t>No load</t>
  </si>
  <si>
    <t xml:space="preserve">While offloading a tote tank, the lid was struck by the lifting slings, knocking the lid off the tank fill on top of the tote. </t>
  </si>
  <si>
    <t>While operating a forklift, the forklift contacted the outer sack room door with tote resulting in damage to the door.</t>
  </si>
  <si>
    <t>Lifting Device Component</t>
  </si>
  <si>
    <t>Tote</t>
  </si>
  <si>
    <t>Forklift</t>
  </si>
  <si>
    <t>While moving the LMRP, the load swung and contacted a light in the moonpool.</t>
  </si>
  <si>
    <t>Load Shift</t>
  </si>
  <si>
    <t>LMRP</t>
  </si>
  <si>
    <t>While moving a cutting box, the cutting box contacted a deluge control box, damaging the door and door hinges of the control box. It was found that the proximity of the cutting box to the deluge control box was overlooked as a hazard, and during a blind lift, only one rigger was present at the lifting point instead of the required two. Corrective actions include installing a boom-tip camera for enhanced visibility during blind lifts, requiring two personnel to handle tag-lines with at least one experienced rigger for complex lifts, and assessing blind and critical lifts to ensure adherence to the updated procedures.</t>
  </si>
  <si>
    <t>While lifting a Flowhead Assembly from the work boat to the rig, the sling caught the actuator of the flow control valve, shearing four bolts and bending the guard. The damage was discovered upon landing. No taglines were used, and VHF radio was the primary communication method.</t>
  </si>
  <si>
    <t xml:space="preserve">Flowhead Assembly </t>
  </si>
  <si>
    <t>While lifting a 4,000-pound HVAC unit from a cargo basket using a spreader bar and two straps, the unit's offset center of gravity caused it to shift forward and fall back into the basket. The job was stopped, and the unit was repositioned. The damaged unit will be sent for evaluation, but replacement units with updated refrigerant are already on order.</t>
  </si>
  <si>
    <t>Generation module condensing unit (HVAC unit)</t>
  </si>
  <si>
    <t>While lowering a 4,000-lb supersack of sand from the main deck to the NE top of the column, the load contacted a fiberglass cable tray, damaging a 90-degree section. No personnel were in the cone of exposure. Some sand spilled onto the deck, and the supersack sustained damage.</t>
  </si>
  <si>
    <t xml:space="preserve">Supersack of sand </t>
  </si>
  <si>
    <t>While pulling out of hole (POOH) with 5” XT drill pipe, the assistant driller was breaking out a connection using the Hydratong while the MW driller engaged ‘Creep’ mode. The driller noticed a weight gain on the hook load indicator and attempted to slack off, but the TDS moved faster than expected, making contact with the top of the drill pipe stand. Operations were stopped, and key personnel were informed.</t>
  </si>
  <si>
    <t>Drill Pipe</t>
  </si>
  <si>
    <t>Top Drive System - TDS</t>
  </si>
  <si>
    <t>During crane operations to hoist a temporary washroom from a marine vessel to a platform, the load shifted approximately 8–10 inches, making contact with a light fixture mounted above the entry door of a temporary living quarter. The crane operator was informed of the contact, and operations were paused for investigation.</t>
  </si>
  <si>
    <t>Temporary washroom</t>
  </si>
  <si>
    <t>Living Quarters/Skids</t>
  </si>
  <si>
    <t>While offloading a 550-gallon diesel tote from the work boat using the South Crane, the sling became caught under the sealing ring bolt/nut on the tote lid. The crane operator immediately stopped, set the tote back on the deck, freed the slings, and safely completed the lift. The lid sustained minor damage but no injuries, spills, or pollution occurred.</t>
  </si>
  <si>
    <t>550-gallon diesel tote</t>
  </si>
  <si>
    <t>The deck crew transferred the side struts for the skid frame from the port to starboard side using the starboard TTS crane at a 35m radius. With the boom rest positioned out of view of both the banksman and crane operator, the banksman requested the crane operator to slew left. As the operator complied, the crane boom brushed against the camera mounted on the boom rest, dislodging it from its bracket. Fortunately, the camera remained secured by the DROPS lanyard and electrical cables.</t>
  </si>
  <si>
    <t>Side struts for the skid frame</t>
  </si>
  <si>
    <t>During the retrieval of a mooring line to the work boat, the shackle attached to the mooring line chain was pinched between two links, causing the shackle pin nut to crack. The nut was immediately replaced, and no recovery was needed.</t>
  </si>
  <si>
    <t>Mooring line chain segment</t>
  </si>
  <si>
    <t>Mooring line chain and shackle</t>
  </si>
  <si>
    <t>During crane operations to offload a basket from a support vessel to the main deck, the load struck a fixed PF light fixture. The fixture was detached from the bracket and fell 6' to the deck. No personnel were in the drop zone, and there were no injuries.</t>
  </si>
  <si>
    <t>6' x 16' basket</t>
  </si>
  <si>
    <t>While lowering the Coil Tubing Injector Head onto the Coil Tubing Platform, the hydraulic line fitting made contact with the handrail, causing a slight bend in the 1.5-inch hydraulic line. No injuries or dropped objects occurred.</t>
  </si>
  <si>
    <t>Coil Tubing Injector Head</t>
  </si>
  <si>
    <t>Pacific Region</t>
  </si>
  <si>
    <t>While lifting an empty chemical tote with a monorail, the crew boat dropped due to a large swell, causing the monorail to shake. This resulted in the small chain holding the anti-two block weight breaking. The crane was taken out of service, and after inspection, the weight was reattached, with no other damage found. The monorail passed function tests and was returned to service.</t>
  </si>
  <si>
    <t>Empty chemical tote</t>
  </si>
  <si>
    <t>Monorail</t>
  </si>
  <si>
    <t>During the breakout of a 5" XT50 connection, the MW Hydratong Cassette detached from the main frame while the pipe was set in the slips. This occurred due to the simultaneous activation of two auto sequences (Auto Break Out and Auto Mud Bucket Extend), causing the Hydratong clamp to remain engaged on the drill pipe. The cassette fell 2-3 feet, and a hydraulic hose ruptured, spilling approximately 150-200 liters of hydraulic fluid on the rig floor (no LOPC to sea).</t>
  </si>
  <si>
    <t>5" XT50 Connection</t>
  </si>
  <si>
    <t>MW Hydratong Cassette</t>
  </si>
  <si>
    <t>During tripping operations, the wear bushing retrieval tool tagged in the riser. As the driller noticed the weight indicator drop, they released the joystick, but the TDS continued traveling, applying tension to the drill pipe. The TDS traveled 18 feet, causing the box end of the stand to bow. No personnel were in the red zone.</t>
  </si>
  <si>
    <t>Wear bushing retrieval tool and drill pipe</t>
  </si>
  <si>
    <t>Top Drive System (TDS)</t>
  </si>
  <si>
    <t>While lowering an 8x24 basket onto a crew boat, the suspended load made contact with a reel inside another basket, causing a muffler to break off. The boat roustabouts were positioned safely, waiting to retrieve the tag lines. No injuries occurred, and the load was successfully landed.</t>
  </si>
  <si>
    <t>8x24 basket</t>
  </si>
  <si>
    <t>While making a lift to the rig floor with the #2 crane, the knuckle portion of the crane contacted a sign on the forward side of the derrick, causing minimal damage to one panel. The ACS (Anti-Collision System) did not alert the crane operator, as it only detected the crane boom tip, not the knuckle portion. No dropped objects occurred, and all personnel were confirmed to be in the designated safe step-back area during the incident.</t>
  </si>
  <si>
    <t>Crane boom contact with structure</t>
  </si>
  <si>
    <t>During a material handling operation, the crew was laying out tubing from a work basket to a pipe rack. The laydown line sheave became entangled in a strap, causing the pipe to stop while the top continued moving. The winch line also snagged on the anchor point shackle. As the winch operator put the winch in neutral, the line whipped and struck the operator's left wrist. The operator received first aid treatment and returned to work.</t>
  </si>
  <si>
    <t>Tubing</t>
  </si>
  <si>
    <t>Right counterbalance winch</t>
  </si>
  <si>
    <t>While offloading an Oil States Grease Injector Unit from the motor vessel, one leg of the four-part sling looped under a hose reel's brake lever, causing the lever assembly to break. The crane operator was stopped before the lift left the deck, and the boat rigger removed the damaged lever assembly. The Grease Injector Unit was inspected for further damage and successfully landed on the rig without further incident.</t>
  </si>
  <si>
    <t>Oil States Grease Injector Unit</t>
  </si>
  <si>
    <t>While backloading the motor vessel, the crane operator lowered an 8x10 cargo box. Vessel motion caused the box to contact the top handrail of the boat. The load was immediately hoisted and repositioned. Inspection revealed damage to the boat's top handrail, but no damage to the load or rigging.</t>
  </si>
  <si>
    <t>Cargo box</t>
  </si>
  <si>
    <t xml:space="preserve">Contractors were removing a starter motor (977 lbs) from Turbine Generator A gearbox when the lifting point failed, causing the motor to drop approximately 8 feet to the deck. The motor had been rigged using a chain fall, 4-part shackle, and an eye bolt. </t>
  </si>
  <si>
    <t>Starter motor</t>
  </si>
  <si>
    <t>Chain fall, 4-part shackle, trolley</t>
  </si>
  <si>
    <t>While removing a 20' pup joint using hands-free operations, the crane operator swung the load, causing the end of the pup joint to contact an adjacent service building door, breaking the glass. No injuries occurred, and the unit was inspected afterward.</t>
  </si>
  <si>
    <t>20' pup joint</t>
  </si>
  <si>
    <t>During the movement of a diverter to the riser cart, the flow line seals contacted the cart’s inner wall, resulting in damage to the lower metal and rubber seals. Weather conditions (6-8' sea state, 16-18 knot winds) contributed to the incident.</t>
  </si>
  <si>
    <t>Diverter</t>
  </si>
  <si>
    <t>Lake Charles District (GOAR)</t>
  </si>
  <si>
    <t>While disconnecting a 2" water transfer hose from the M/V, the deckhand attached the strap to the crane hook and walked away. The slack hose swung under a tie-down cleat on the M/V, and when the crane operator began to lift, it caused tension, stretching, and damaging the hose. The crane operator immediately lowered the hose, freed it from the cleat, and safely lifted it to the platform. No injuries or other damages occurred. The hose will be replaced.</t>
  </si>
  <si>
    <t>Water transfer hose</t>
  </si>
  <si>
    <t>While running 14" casing, a single joint of casing was being hoisted from the catwalk with the TDS. PRS was in position to tail the single of casing in from catwalk. Once the casing joint was received by the PRS lower claw, the rig floor crew observed a piece fall to the rig floor from the claw. Corrective actions include reviewing practices and developing alternative strategies to minimize risks to rig floor equipment.</t>
  </si>
  <si>
    <t>Casing joint</t>
  </si>
  <si>
    <t>TDS</t>
  </si>
  <si>
    <t>While lowering a riser spider, the corner of the spider contacted a steel barrier, causing minor damage. The load was safely landed, with no dropped objects. The crew followed proper red zone management. Corrective actions include discussing tight locations with the crew and repairing the damage.</t>
  </si>
  <si>
    <t>Riser spider</t>
  </si>
  <si>
    <t>The boom of the unmanned east crane on an offshore platform made contact with the heliport skirting, causing minor damage during wireline operations for well diagnostics. The investigation revealed that the crane's swing brake had failed due to the requirement for manual adjustments, which were not effectively managed amid increased use. Immediate corrective actions include implementing daily function tests of the brake systems and training operators on necessary adjustments. Additionally, plans are in place to upgrade the crane's brake system to an automatic internal design to prevent future issues.</t>
  </si>
  <si>
    <t>A lifting incident occurred when a representative using a man rider descended rapidly to the rig floor after tightening a leaking hose. The investigation uncovered altered OEM programming, component deterioration, and insufficient inspections, along with the absence of secondary fall protection and proper inclusion in the Control of Workflow. Corrective actions include securing OEM programming, improving inspection protocols, overhauling critical components, and requiring fall protection for man riding operations.</t>
  </si>
  <si>
    <t>Individual on man rider</t>
  </si>
  <si>
    <t>Man Rider</t>
  </si>
  <si>
    <t>While backloading the motor vessel, the crane operator placed an MPT tank on the deck. A swell caused the vessel to drop and drift, lifting the tank off the deck and swinging it toward the boathouse. A deckhand sustained a minor abrasion on his calf after being caught between the tank and a toolbox. The crane operator safely re-landed the tank, and the deckhand confirmed he did not require medical evaluation or transport.</t>
  </si>
  <si>
    <t>MPT tank</t>
  </si>
  <si>
    <t>While backloading the motor vessel, the crane operator was landing a nitrogen tank when vessel swells caused a drift. The slight shift resulted in the nitrogen tank contacting the top of a roll-off container, breaking the handle of the roll-off lid. The tank was safely landed on deck without further issues.</t>
  </si>
  <si>
    <t>Nitrogen tank</t>
  </si>
  <si>
    <t>While backloading equipment from the motor vessel, the crane operator accidentally struck a handrail on the weather deck while lowering a 50-bbl. tank. The vessel sustained cosmetic damage, and the tank was inspected for damage and leaks with no issues found. The handrail had a slight bend and some scuffed paint. No cost for repairs.
Corrective Actions: Stand down held with the vessel regulatory lead to emphasize the importance of reporting even minimal damage to the drill rig.</t>
  </si>
  <si>
    <t>50-bbl. tank</t>
  </si>
  <si>
    <t xml:space="preserve">Crane crew was landing an empty sling rack when it contacted a wireless access point antenna (4.1 lbs.). The antenna fell approximately 2 feet, stopped by the connection cable. No injuries occurred, and the nearest personnel were 15 feet away. </t>
  </si>
  <si>
    <t>Empty sling rack</t>
  </si>
  <si>
    <t>Completion</t>
  </si>
  <si>
    <t>The drill crew was storing a 2" Black Eagle hose using an air hoist and Kellems grip when the hose slipped through the grip and fell approximately 10 feet to the rig floor. The nearest worker was about 28 feet away.</t>
  </si>
  <si>
    <t>2" Black Eagle hose</t>
  </si>
  <si>
    <t>Air hoist</t>
  </si>
  <si>
    <t>While moving 9 7/8" casing doubles, the box end contacted the handrails on the #3 crane cabin, causing slight damage. Red Zone Management was followed and no dropped objects occurred, and the casing was safely landed on the riser skate. The crew held a TOFS and discussed corrective actions, focusing on load swings in tight spaces.</t>
  </si>
  <si>
    <t>Casing doubles</t>
  </si>
  <si>
    <t>During P&amp;A operations, a remotely operated vehicle (ROV) saw was used to cut gas lift tubing in the gap between the wellhead and the tieback connector. After the cut was completed, the riser misaligned when the production riser was lifted, causing the gas lift tubing and production tubing above the ROV cut to slide out of the riser and onto the mudline. Proposed corrective actions include cutting the gas lift tubing before applying overpull or pressure and ensuring the tubing is held securely from above during cuts.</t>
  </si>
  <si>
    <t>Production riser</t>
  </si>
  <si>
    <t>HWO</t>
  </si>
  <si>
    <t>While lifting the pin-pile rack from the deck, the rack damaged the deck board when the OSV heeled over taking the weight of the Pin Pile rack. When the load was lifted off of the deck, it swung into the headache rack, causing a dent.</t>
  </si>
  <si>
    <t>Pin Pile Rack</t>
  </si>
  <si>
    <t>While offloading a surge tank from the motor vessel, the crane operator was applying tension on the connected surge tank slings, when the movement of the boat caused the slings to impact the tank's PSV assembly. The PSV and assembly sustained minor damage, but the tank was safely landed on the platform.</t>
  </si>
  <si>
    <t>Surge tank</t>
  </si>
  <si>
    <t xml:space="preserve">During backloading operations, the Coil Tubing Lifting Frame (CTLF) was lifted off the motor vessel and backloaded to the rig. The vessel’s pitching and rolling caused the CTLF to contact and damage a pump on the deck. The CTLF was safely landed and repositioned, and operations resumed. </t>
  </si>
  <si>
    <t>CTLF (Coiled Tubing Lifting Frame)</t>
  </si>
  <si>
    <t>During crane operations, an empty MPT tank was being moved on the top deck when it accidentally bumped an eyewash station, dislodging the horizontal pipe of the attached safety shower. The shower was safely secured and placed on the deck. No injuries or further damage occurred.</t>
  </si>
  <si>
    <t>While changing casing elevators to drill pipe BX5 elevators, the top drive funnel contacted the casing stump, damaging a joint of 7-5/8" casing and shearing the lower anti-rotation clamp from the top drive. The 29.52 lb. clamp fell 7.5 feet, landing on the rotary. The area was barricaded, and no personnel were harmed. Corrective actions included a safety stand down, DROPS inspection, hazard discussions, procedural updates, and plans for future safety reviews and lessons learned.</t>
  </si>
  <si>
    <t>Casing</t>
  </si>
  <si>
    <t>Top Drive</t>
  </si>
  <si>
    <t>A 160mT crane was booming down to remove a bullet frame from the rig floor when it contacted the Top Drive System (TDS) bumper guard. An all stop was immediately called. No personnel were injured. Damage was limited to a slightly bent section of the bumper guard where it was struck by the navigation light bracket. The operation took place in a controlled red zone, with radios used for communication. Corrective actions included a safety stand down, updates to JSAs and risk assessments, reinforcement of situational awareness, improved monitoring, additional spotter requirements, and enhanced hazard identification procedures.</t>
  </si>
  <si>
    <t>Bullet Frame</t>
  </si>
  <si>
    <t xml:space="preserve">While running in the hole with a casing cutter/swivel assembly on 5-7/8" drill pipe, the driller heard a loud noise and stopped operations. Rigging was observed on the drill line above the block, and the Drill Floor Red Zone was immediately cleared. Investigation found that a 3/8" wire cable supporting the upper drill line guide had parted, with two pieces (8' and 8.5' long, weighing 2 and 2.23 lbs.) falling approximately 65 feet to the drill floor. No personnel were injured. The area was secured, a Safety Stand Down was conducted, the derrick inspected, and entangled cable removed. </t>
  </si>
  <si>
    <t>Casing cutter/swivel assembly</t>
  </si>
  <si>
    <t>While backloading the Offline Logging Frame, the slings became caught behind the boat’s swing gates as the spreader bar was being lowered. Vessel movement caused tension on the slings, breaking the swing gates. Corrective actions include reviewing the incident with deck crews, reinforcing pre-lift planning, risk assessments for non-routine lifts, and maintaining clear communication with vessel personnel. Stop Work Authority should be used if communication breaks down during lifts.</t>
  </si>
  <si>
    <t>Logging Frame</t>
  </si>
  <si>
    <t>While running casing, a stand of casing was stabbed into the stump when the hydraracker rollers failed to close properly due to a backed-off pin. This caused the casing to lean into the derrick. An All Stop was called, the situation was assessed, and the casing was safely stood upright and re-racked. No injuries, dropped objects, or damage occurred. Incident remains under investigation.  Corrective actions include reviewing the event in safety meetings and reassessing work instructions for potential improvements.</t>
  </si>
  <si>
    <t xml:space="preserve">A crate of spent lead-acid batteries failed while being loaded into a shipping container with a crane. Two batteries fell 8–12 inches, cracking open and spilling acid onto the container floor and pipe rack. The spill was immediately contained and neutralized with baking soda, soda ash, and absorbent pads. No personnel were injured, and no environmental impact occurred. The damaged batteries were secured in an overpack drum.  Taglines were in use, and radios provided crane communication. </t>
  </si>
  <si>
    <t>Lead acid batteries</t>
  </si>
  <si>
    <t>During pipelay operations aboard the M/V, the crane was being used to move some strake and clamp materials when the 12-ton crane boom ram cylinder made contact with a platform handrail, causing minor damage. No personnel were injured. The job was immediately stopped, damage assessments were completed, and the area was taped off until repairs were made. Corrective actions included sourcing portable air horns for spotters and pursuing installation of an anti-collision system.</t>
  </si>
  <si>
    <t>Strake and clamp materials</t>
  </si>
  <si>
    <t>The crane (starboard aft) was removing a cuttings box from the moon pool when the boom tip obstruction light became entangled with the man rider and air hoist cables, damaging the obstruction light guard. No dropped objects occurred, and no personnel were in the area. Corrective actions included replacing the light guard, reviewing the incident with all crews, and evaluating possible ACS setpoint adjustments to prevent future contact with cables.</t>
  </si>
  <si>
    <t>Cuttings box</t>
  </si>
  <si>
    <t>While tripping in the hole with the second stand of the landing string during 14" casing operations, a 21" long, 1.21 lb cross bar fell from the main hydra-racker drag chain, dropping approximately 146' to the rig floor. It landed about 3' from the main well rotary on the port side. Two personnel were in the area, both safely positioned — one under the drops shed and the other behind it, with the closest being about 16' away. No injuries or additional damage occurred. The job was stopped, an investigation and equipment inspection were initiated. Corrective actions included reinforcing Red Zone management and situational awareness.</t>
  </si>
  <si>
    <t>While lifting a 45' section of 10" gas piping with a connected 6" gas lift line for an MI inspection, a 1.5-ton chain fall on the far west side failed as the team was raising the line. The piping, lifted approximately 2", fell back safely onto the support beam without dropped objects, injuries, or piping damage.  Corrective actions included replacing all rigging at the failure point, inspecting remaining rigging, and having Lifting Authority re-evaluate and approve the setup.</t>
  </si>
  <si>
    <t>Piping</t>
  </si>
  <si>
    <t>Chain fall</t>
  </si>
  <si>
    <t xml:space="preserve">While tripping out of the well, the top drive control bundle (37-pin electrical cables in a 2-1/2" hose) became caught under a standoff on the top drive guide track. The bundle separated from the junction box and fell approximately 20' to the rig floor. Stop Work was called, the incident was assessed, and operations were deemed safe to continue. The damaged control bundle was replaced and tested while out of the well. No injuries occurred. </t>
  </si>
  <si>
    <t xml:space="preserve"> Top drive control bundle</t>
  </si>
  <si>
    <t>While offloading a decanting roll-off bin from the motor vessel, the bin being lifted became caught on a second bin still on the deck. This caused the second bin to lift about two feet before dislodging and settling back onto the deck. No damage occurred to the roll-off bins, but the cargo rail on the stern sustained a minor dent and scratched paint. The crane operator inspected the crane, finding no signs of a shock load.</t>
  </si>
  <si>
    <t xml:space="preserve">Decanting roll-off bin </t>
  </si>
  <si>
    <t xml:space="preserve">During a pipe lifting operation in the well test area, the piping contacted an overhead light fixture's electrical supply cable as the lift commenced. The cable was pulled from its gland. There were no injuries or dropped objects. Corrective actions included reviewing the incident with crews and holding a discussion on close-quarters lifting awareness. </t>
  </si>
  <si>
    <t>During a drill pipe size transition, a stand of 4-1/2" drill pipe was unintentionally moved from the pipe chute to the setback area while handling another stand. The pin end of the displaced stand remained in the chute. A safety time out was conducted, a recovery plan was developed, and the stand was safely retrieved. No equipment damage was reported.</t>
  </si>
  <si>
    <t>A synthetic strap failed during an attempt to remove slack from a 1.5" initiation winch wire using a vessel's 400T crane. The wire fell about 20m into the reel well. No injuries occurred. The winch wire and crane components were damaged. Immediate actions included stopping work and initiating an investigation. Corrective actions focused on reinforcing safety procedures and improving post-incident protocols.</t>
  </si>
  <si>
    <t>Wire</t>
  </si>
  <si>
    <t>A chemical tote being lifted by a crane on the production deck made contact with an eyewash station cover while Roustabouts were turning the tote to ensure the valve was facing the correct direction. This resulted in superficial damage to the cover. There were no dropped objects, and the eyewash station remained functional. The job was stopped, and relevant personnel were notified. Corrective action involves discussing hazard recognition during lifts with all crews. There were no costs associated with the incident.</t>
  </si>
  <si>
    <t xml:space="preserve">Chemical tote </t>
  </si>
  <si>
    <t xml:space="preserve">During crane operations, an 8x10 supply box contacted and damaged a PVC line. While bringing the load up and swinging it towards the landing area, the load swung unexpectedly, striking the pipe. A collar on the PVC line broke, leaving the pipe hanging. The pipe was manually removed. </t>
  </si>
  <si>
    <t>8x10 supply box</t>
  </si>
  <si>
    <t>During deck lifting operations, a 6x6 conex box being lifted near a Versabar Hydraulic Power Unit (HPU) shifted and contacted the HPU's side panel, damaging a securing stud and the aluminum panel. Deck crew were clear of the lift. The HPU design is being modified to prevent recurrence.</t>
  </si>
  <si>
    <t>6x6 conex box</t>
  </si>
  <si>
    <t>During the offloading of mud material from the motor vessel, the pallet carrier snagged the handle of a roll off bin on the deck. The handle broke off and fell onto the deck. There was no damage to the crane, and no injuries or other damage resulted from the incident.</t>
  </si>
  <si>
    <t>Pallet carrier</t>
  </si>
  <si>
    <t>During backloading operations between a supply vessel and a bridge, the vessel made contact with the bridge, causing damage to a gangway and toolbox on the vessel’s back deck. Operations were halted due to weather conditions exceeding the 25-knot limit (winds 25-28 kts, gusts to 34 kts). Corrective actions include posting operational limitations and conducting crew reviews.</t>
  </si>
  <si>
    <t>Damage to a gang box lid was discovered on the platform deck following crane operations involving offloading of wireline equipment from a vessel. There were no witnesses to the incident, but it is believed the damage occurred during offloading. No injuries or additional damage were reported. The root cause was identified as a non-fault-tolerant design of the locking mechanism, which overhangs the side of the box and is vulnerable during handling. Corrective action includes a recommendation to evaluate and redesign the locking mechanism to prevent future occurrences.</t>
  </si>
  <si>
    <t>Wireline equipment</t>
  </si>
  <si>
    <t>A section of 3-1/2" pipe fell from 40 feet during crane operations wihle tripping pipe on a well after the elevators contacted a fall protection davit. A deck exclusion zone was established, and all personnel were clear of the area.</t>
  </si>
  <si>
    <t>During lifting operations from the supply vessel, a coil tubing gas buster skid made contact with a satellite dome located in a nearby basket after the vessel was impacted by a large swell. The satellite dome sustained damage, while the gas buster showed no visible damage.</t>
  </si>
  <si>
    <t>Coil tubing gas buster skid</t>
  </si>
  <si>
    <t xml:space="preserve">While positioning the platform crane to remove a lift from the boat, the boom rotation chain failed, allowing the crane to rotate approximately 270 degrees before stopping near another unit. The crane was not under load, resulting in no equipment damage or injuries. Corrective actions include removing the containment guard tray for better maintenance access to the swing chain and adding swing chain lubrication procedures to the training curriculum. </t>
  </si>
  <si>
    <t>While preparing for Gas Export pipe lay operations on the vessel, a 12T crane made contact with a platform handrail on the vessel's ramp tower, resulting in damage to the handrail. No injuries or dropped objects occurred. The crane was inspected with no damage found. Corrective actions included stopping the job, conducting damage assessments, making repairs to the handrail, and holding a Safety Stand Down.</t>
  </si>
  <si>
    <t>While pulling out of the hole with 4-1/2" tubing, a 3/4-inch, 3-foot breakaway sling parted due to the driller overpulling, with the weight indicator showing a 50k max overpull. The slings fell approximately 35 feet and came to rest on top of the 3rd party tongs. No injuries occurred. The job was immediately shut down, and a safety stand-down was held with all personnel. The slings were replaced with new ones, which were inspected by the loadmaster before work resumed.</t>
  </si>
  <si>
    <t>4-1/2" tubing</t>
  </si>
  <si>
    <t>Slings</t>
  </si>
  <si>
    <t>While pulling the cutter out of the well with the crane, a 1" nylon strap holding the abrasive umbilical failed, causing the umbilical to land on scaffolding before contacting an operator on the top deck.There were no injuries. Work was temporarily halted, and a meeting was held on-site to address the incident. The task was completed using cable slings.</t>
  </si>
  <si>
    <t>Cutter</t>
  </si>
  <si>
    <t>While preparing to move a staged xylene tote on the main deck, a sling caught under the lid and bent it open. The tote was not lifted, and no xylene was released. No injuries occurred. Environmental conditions: Temp 22C, Winds 9kns (358 degrees), Current 0.87 kns (146 degrees), Waves 2-4 feet (125 degrees). Corrective actions include adding hold points before lifting totes to check sling and bolt orientation.</t>
  </si>
  <si>
    <t>Xylene tote</t>
  </si>
  <si>
    <t>Equipment damage occurred during a crane lift on the vessel. While overboarding a manifold pile (28.5ft diameter, 50ft height, 170 tonnes), it swung upon leaving the grillage and contacted an adjacent work platform. The lift was completed without further incident. No personnel were nearby. Inspection of sea fastening clips found no damage or deformation. The work platform sustained a minor scratch. Corrective actions included damage assessment and discussions with the crew to ensure clear lift areas in the future.</t>
  </si>
  <si>
    <t>Manifold Pile</t>
  </si>
  <si>
    <t xml:space="preserve">An I-beam was damaged during the replacement of a Seawater Lift Pump. An air hoist was being used to lift the pump (max calculated lift weight: 9140 lbs). The I-beam, part of the air hoist support system, sustained damage to its flange on the pig launcher access platform, northeast corner of the wellbay at the production deck level. The job was stopped, and the damaged beam was reported to structural engineers. A new lift plan was created. No injuries, facility/well/operations/equipment shutdowns, or M/V damage occurred. The investigation found that the structural support member's safe working limit was exceeded (I-beam max weight rating: 2,250 lbs). Corrective actions include additional training on lift plan design and improved management of change practices/oversight for lift plans. </t>
  </si>
  <si>
    <t xml:space="preserve">Seawater Lift Pump </t>
  </si>
  <si>
    <t>A lifting operation involving a 1,400 lbs Baker Hughes toolbox and the Crane (100 Ton) resulted in a sling failure. During backloading, the toolbox skids became caught on pipe deck stanchions. A radio communication failure prevented the Banksman from issuing a stop order to the Crane Operator. Consequently, the 4-part bridle sling (rated for 8,200 lbs) parted at a height of 16 inches. The Banksman and Rigger were in their designated safe areas and were not injured. The toolbox came to rest, held on one side by a stanchion. Corrective actions include relocating the crane operator's weight indicator video screen, ensuring continuous radio communication during blind lifts, and discontinuing the use of the specific toolbox design.</t>
  </si>
  <si>
    <t>Toolbox</t>
  </si>
  <si>
    <t>While manually placing a stinger back on its holder following crane operations, a wireline helper lost their grip, causing the stinger to fall overboard into Gulf of America waters. No injuries occurred. Retrieval is planned as part of site clearance activities.</t>
  </si>
  <si>
    <t>Stinger</t>
  </si>
  <si>
    <t>Manual lift</t>
  </si>
  <si>
    <t>Following a successful load test on the Riser Gantry Crane's forward block, the crane operator was returning the trolley to its original position when the load indicator began fluctuating. Upon inspection, it was discovered that the drag chain had become caught in the ladder section used for winch maintenance access. The crane operator immediately informed the Barge Master, and the area below was cordoned off as a precaution. The incident was caused by limited motion of the drag chain, which prevented it from swiveling/rotating freely.</t>
  </si>
  <si>
    <t>Equipment was damaged while attempting to free the Sub Mudline Packer using a 250k overpull with a 4" drill pipe string. The overpull unexpectedly caused the stem head adapter to lift off the stem can by about 2 feet, resulting in movement of the BOP, riser, and well head. This led to dislodged scaffold boards and minor damage to the scaffolding and the ram lock actuator. Tension was released, and the riser was returned to its original position. Red zone had been established. Corrective actions include de-ballasting and closely monitoring the overpull process to prevent further unexpected movement.</t>
  </si>
  <si>
    <t>Sub mudline packer</t>
  </si>
  <si>
    <t xml:space="preserve">During the installation of mud hoses from the rig floor to the main deck, the crane lowered the hose over the handrails. As the hose swung back, it bumped the handrails along the port aft end of the cantilever deck. This caused a handrail to fall and slide under another installed handrail, resulting in the handrail falling from the port aft cantilever pipe deck to the rig main deck. No personnel were in the area during the incident. </t>
  </si>
  <si>
    <t>Mud hose</t>
  </si>
  <si>
    <t>While running 9 7/8-inch casing from the derrick, a casing fill-up tool contacted the lip of a casing stand. The impact sheared off a 0.3908 lbs piece of the tool, which fell 117 feet to the drill floor. The dropped object registered as a minor outcome per the drops calculator. No injuries occurred, and the area was made safe. The tool part was replaced, and a safety stand down was conducted before resuming work. Weather at the time included 6 ft. seas, 25–30 knot SSE winds, and rain. Corrective actions included reinforcing Red Zone Management and increased use of cameras for drill floor operations.</t>
  </si>
  <si>
    <t>Casing fill-up tool</t>
  </si>
  <si>
    <t>The port aft crane was being placed back into its boom rest. During the process, the crane boom contacted the inboard Poly Penco pad on the crane boom rest. The bolts securing the pad sheared dislodging the pad. Secondary retention on the pad also failed, causing the pad to fall to the deck below. Barriers on the stairways leading up to the aft pipe rack were still in place from the previous lifting operations, restricting unauthorized personnel from being in the No Go/Red Zone. The deck crew member working the aft pipe rack area was 50 ft from the point of impact. There was no lift being executed.</t>
  </si>
  <si>
    <t>Personnel were preparing to start cutting paraffin on multiple wells. While finishing the pre-use check, the crane operator began to swing the boom and was unable to stop it, hitting the lubricator that was temporarily placed on the well. No personnel were injured during the incident. Crane operations were immediately suspended, and the equipment was taken out of service.</t>
  </si>
  <si>
    <t>While landing tote tanks using the crane, the rig swayed due to sea conditions, causing the tote tank to strike a 2" plastic diaphragm pump, damaging it. No loss of primary containment occurred, and the operation was halted immediately. Notifications were made to relevant personnel, and an investigation was initiated. Key learnings will focus on recognizing obstructions, proper risk assessment, and adherence to safety protocols during adverse conditions.</t>
  </si>
  <si>
    <t>While installing control lines and a saddle in the derrick, a 10-ton hydraulic tugger caused the saddle to part from the lifting sling due to tension. The 320lbs saddle and control lines fell 85 feet onto the top drive service loop, with the control lines coiling on the rig floor. Barriers were in place, and crew members were positioned to monitor operations, but proximity to the falling load posed a risk as the block and hook assembly on the tugger line projected upwards when the sling parted.</t>
  </si>
  <si>
    <t>Saddle and control lines</t>
  </si>
  <si>
    <t>Tugger</t>
  </si>
  <si>
    <t>While changing the 34mm wire on knuckle boom crane, the Lewis Snake grip became loose, causing the new wire to fall 26 feet to the port riser deck landing area. The area was a restricted access zone, and all personnel were clear and located in designated safe areas, so no injuries occurred. Immediate actions taken included a time out, inspections for potential dropped objects, and notification of key personnel before resuming the job. There were no equipment damages.</t>
  </si>
  <si>
    <t>During the landing of a wellhead on the platform top deck, the AI's left index finger was injured when preinstalled bolts in the flange rose and pinched the IP's finger between the bolt and the wellhead body. There were four crew members involved in the operation, with one employee flagging the crane from a different deck. The injury required medical evaluation, and the root cause identified was the failure to perform a risk assessment before placing hands on a suspended load. Recommendations include revising lifting policies to prohibit personnel from placing hands on suspended loads and issuing an HSE bulletin regarding this policy change.</t>
  </si>
  <si>
    <t>Wellhead</t>
  </si>
  <si>
    <t>While using the deck crane to lift a bundle of 8 joints of production tubing, a 2" nylon strap parted, causing one end of the load to drop about 7 feet to the deck. No personnel were injured. Corrective actions include enhancing controls for lifting equipment and initiating a development plan for the crane operator.</t>
  </si>
  <si>
    <t>Joints of tubing</t>
  </si>
  <si>
    <t>While transferring a 6X6 connex to the vessel, the vessel was shifting due to weather. The crane operator continued to lower the load despite commands from the riggers to stop, resulting in the connex colliding with the headache rail and damaging the stern light fixture. No injuries occurred, but the headache rail and light fixture sustained damage. Corrective actions include refraining from cargo operations if the deck is too crowded and emphasizing the importance of ensuring adequate space for safe lifting. Future lifts will be postponed until the deck is arranged for better clearance.</t>
  </si>
  <si>
    <t>While offloading equipment from a M/V, a fast line anti-two block actuator became loose and fell onto the stern of the vessel before going overboard. The weight assembly remained connected to the cable and slid down to rest on top of the headache ball. Stop work authority (SWA) was initiated to assess the situation, leading to the load being lowered to a safe height for the vessel to maneuver under it and secure it safely. No personnel were in the exclusion zone during the incident, and there was no damage.</t>
  </si>
  <si>
    <t>Equipment</t>
  </si>
  <si>
    <t>While laying down a liner hanger running tool from the main well to the riser skate, the side of the tool made contact with a wall, causing it to bend during the crane-assisted operation. No personnel were in the red zone, and there was no risk of a dropped object at the time of the incident. Corrective actions include developing a detailed lift plan for tailing out tubulars, discussing the incident with both drill and marine crews, and ensuring all crew members acknowledge updates to lifting procedures.</t>
  </si>
  <si>
    <t>Liner hanger running tool</t>
  </si>
  <si>
    <t>While setting an 8x10 Connex box, the crane crew was instructed to lift and reposition the box to allow access to its doors. The box made contact with a hard supply line for a fire hose reel, causing a seal between two flanges to fail. No injuries occurred during the incident. Corrective actions included repairs made to the flange connection and discussions during a safety meeting to improve awareness of the lift area and inspect surroundings prior to making lifts.</t>
  </si>
  <si>
    <t>During crane operations, a coil tubing unit being lifted from a vessel swung and made contact with the bullwarks, breaking the welded mounts of the hydraulic control panel. While there were no injuries or environmental impacts, a small amount of hydraulic fluid dripped onto the vessel’s deck, which was promptly cleaned up. The unit was able to be repaired in the field. The incident was discussed with personnel to emphasize situational awareness, and a safety alert will be issued to address the importance of being aware of surroundings during operations.</t>
  </si>
  <si>
    <t>Coil tubing unit</t>
  </si>
  <si>
    <t>During the lifting of a pump from a boat to the top deck of a platform, the crane operator experienced a boom winch slip while attempting to set the pump in place. This slip caused the load to drop and swing away from the crane, leading the operator to boom up to avoid overloading the crane, which resulted in the load swinging back towards the crane before it was safely lowered to the deck. Upon returning to the platform, the operator reported the issue, prompting a crane mechanic to inspect the winch. The mechanic found that the winch brakes needed cleaning and adjustment, and while there was slight damage to the boom lattice, it was determined that no repairs were necessary.</t>
  </si>
  <si>
    <t>Pump</t>
  </si>
  <si>
    <t>During multistring casing jacking, the crane block contacted the casing, leading to the block becoming caught on the sling and causing the disconnection of the d-ring. The sling was deemed too short, causing it to be close to the casing. Slack was maintained to prevent shock loads. An all stop was called immediately after the incident. The securing pin backed out of the hook, disconnecting the latch. No equipment damage.</t>
  </si>
  <si>
    <t xml:space="preserve">A rigger assisting a crane operator was injured when a welding machine was set down on his left foot during deck operations. The operation was immediately stopped, and the individual reported to the medic. </t>
  </si>
  <si>
    <t>Welding machine</t>
  </si>
  <si>
    <t>During Crane operations, crew was bringing boom and lift basket from cellar deck back to main deck. The lift basket struck two protruding elements on an aviation antenna, causing one element to fall into the basket and the other to drop 23.5 feet to the main deck. Each element weighed 4 ounces. Crane activity was temporarily suspended, and an investigation was initiated. Weighing of materials and repairs to the antenna commenced following the incident.</t>
  </si>
  <si>
    <t>Lift basket</t>
  </si>
  <si>
    <t>During routine operations to cut paraffin, a miscommunication occurred between a Wireline Helper and the Crane Operator regarding signals to reduce tension on the lubricator, resulting in the Crane Operator mistakenly hoisting up instead of lowering the lubricator. Within 8-10 seconds, the T-Bar Clamp on the lubricator sheared off, but the lubricator remained in position. No injuries were reported.</t>
  </si>
  <si>
    <t>Lubricator</t>
  </si>
  <si>
    <t>While backloading the M/V, an empty Xylene tote tank was lifted from the pipe rack but caught a beam due to the rigger's limited visibility of the valve and connection. This resulted in damage to the tote. The crane operator promptly set the tote back on the deck. A small amount of residual xylene spilled onto the deck, but it was too minimal to measure.</t>
  </si>
  <si>
    <t>While backloading 60 pound drill pipe to an OSV, a pipe accidentally struck and damaged a pole-mounted light on the forward pipe deck. There were no injuries, and the job was stopped immediately. Rig electricians safely removed the damaged light. No taglines were used to control the cargo box/basket, and it was not a blind lift. Communication with the crane operator was done via radio. There was no dropped object, so the area was not barricaded. Corrective actions included reviewing the incident with the crane crew for both tours and during pre-tour meetings.</t>
  </si>
  <si>
    <t>During a pre-use inspection of a crane, the operator noticed a bent handrail brace not previously identified. A crane mechanic inspected the equipment and found no structural damage. It was determined that the brace likely contacted the northwest corner of the wind wall frame while installing a guard for maintenance buildings earlier that day. Operations were paused, and a stand down was held.</t>
  </si>
  <si>
    <t>While assisting with the installation of life rafts, a crew member pulled on the tag line to pull the raft inboard towards the handrail when the raft turned and bumped the navigation light base, causing the clear plastic lens to break at the base where it is bolted to the fixture.The lens fell overboard into the water. Tag lines were used to assist in maneuvering the load, and communication was maintained with the crane operator via radio. No injuries were reported. The job was stopped immediately, management was notified, and an investigation was conducted with corrective actions taken to replace the navigation light.</t>
  </si>
  <si>
    <t>Life raft</t>
  </si>
  <si>
    <t>A cable runner fell approximately 50 feet from a crane during maintenance, damaging a nearby hydraulic hose beyond repair. The cable runner, measuring 66 inches tall and weighing 15 lbs, was determined to have sustained damage due to corrosion. No injuries were reported. Corrective actions include enhancing the Job Safety Analysis to address dropped object hazards and barricading the work area during crane maintenance.</t>
  </si>
  <si>
    <t xml:space="preserve">While lifting an 8x10 cargo box, the box struck and damaged a wall-mounted light. No drops occurred, and no personnel were injured. The operation was halted, and rig electricians were contacted for repairs. Tag lines were not used, communication with the crane operator was conducted via UHF radio, and this was not considered a blind lift. Corrective actions included discussing the incident with the deck crew and planning to address it in the upcoming safety meeting. </t>
  </si>
  <si>
    <t>While preparing to reconnect the crane block, the operator heard a pop and observed a vinyl sleeve fall from the crane to the riser deck below. The weak link that attached the crane wire to the boom had parted, causing the 0.6 lb sleeve to fall from a height of 52 feet. No injuries occurred, as the closest personnel were clear of the potential line of fire. An investigation is ongoing, and a safety stand down with the crane crew was conducted.</t>
  </si>
  <si>
    <t xml:space="preserve">A 550-gallon tote tank incurred a slight dent while being offloaded from one vessel to another using a knuckle boom crane. Personnel reported the vessel rolled slightly during the lift, causing the tote tank to contact the skid in 2 to 4 ft seas. Corrective actions include conducting a Time Out for Safety discussion, improved communication for future supply transfers, and reviewing the Task Risk Assessment and Toolbox Talk for vessel-to-vessel transfer to address lessons learned. </t>
  </si>
  <si>
    <t xml:space="preserve">While tripping in the hole with TCP guns on drill pipe, the driller was slacking off and setting the slips when the bottom of the elevators contacted the top of the slips, causing minor damage to the elevators and two cylinder caps of the slips. No drops occurred, and there were no injuries. Actions taken include performing a full block height calibration, reviewing the JSA for slip control, and adjusting the floor saver for the slips in use. </t>
  </si>
  <si>
    <t>TCP guns</t>
  </si>
  <si>
    <t>Hydraulic slips</t>
  </si>
  <si>
    <t>During crane operations, an empty personnel basket was hoisted beyond the anti-two-block system, leading to unexpected equipment failure. The crane operator lost control while maneuvering the boom, resulting in the auxiliary line rising too high until the anti-two-block system had been hoisted into the tip of the boom. The incident required an investigation and repairs. Recommended actions include retraining the operator, replacing affected components, conducting an after-action review, and discussing the event in upcoming safety meetings.</t>
  </si>
  <si>
    <t>Personnel basket</t>
  </si>
  <si>
    <t>While lifting a 36" casing section over the side of the platform for loading onto a boat, a rental crane experienced a functional failure, causing all operational functions to cease while the load was suspended over water. There were no personnel or vessels beneath the load. The crane was safely locked out and the load was landed back on deck using a power pack.</t>
  </si>
  <si>
    <t>A dropped object incident occurred while lowering a kill line drape hose when a piece of the bearing assembly fell from a height of 210 feet. The object, approximately 2" x 1" and weighing 0.15 lbs, landed near the mud bucket. No personnel were in the immediate area, and there were no injuries. Operations were stopped, the winch was isolated, and additional barriers were put in place. Two pieces of the bearing assembly were recovered, and the winch turndown sheave was found slightly misaligned. Immediate actions included locking out tuggers and inspecting remaining sheaves. Corrective actions involve changing out all four sheaves and reviewing inspection procedures.</t>
  </si>
  <si>
    <t>Kill line drape hose</t>
  </si>
  <si>
    <t>An incident occurred involving a vessel during crane operations while backloading 100 bbl MPTs. One MPT made slight contact with the bulwarks, damaging a floodlight and crash bar. The damage was not reported until hours later. As corrective actions, discussions were held regarding installing a speaker to serve as a guard/bumper, using additional riggers to manage loads, and reviewing weather limitations for loading operations to prevent future incidents.</t>
  </si>
  <si>
    <t xml:space="preserve">An IP reported an injury to the tip of their left ring finger after an anti-rotation device (ARD) was removed. While attempting to free the ARD when it was stuck on one of the bolts, it was inadvertently pulled by another employee's tag line, causing the device to be freed and pinch the IP's finger. The IP was wearing impact-resistant gloves at the time. Corrective actions include sharing learnings about communication and safe practices during morning meetings and toolbox talks, emphasizing that hands should not come into contact with loads. No damage was reported to the ARD or other equipment. </t>
  </si>
  <si>
    <t>Anti rotation device</t>
  </si>
  <si>
    <t>Chain lift</t>
  </si>
  <si>
    <t xml:space="preserve">A lifting event occurred involving an 8'x10' conex during offloading from a supply vessel, resulting in minor property damage but no injuries or personnel exposure. The crane operator experienced a snag when one leg of the 4-part sling caught on the conex door, prompting a deck hand to call all stop. The crane operator safely lowered the line, and a standdown was held to address the incident and mitigate future hazards. Inspection revealed damage to one leg of the sling, which was taken out of service and replaced. Weather conditions were favorable with sunny skies, 10+ miles visibility, and light winds. </t>
  </si>
  <si>
    <t>After backloading a 150-pound compactor bag of general non-hazardous household waste onto a vessel, a deckhand unhooked one end of the lifting strap from the stinger. As the crane operator began hoisting the lifting gear, the strap caught on the bag's lifting eye, causing the bag to tip and fall overboard. Recovery efforts were unsuccessful as the tightly compacted bag sank. There were no injuries reported. The root cause was identified as the deckhand not verifying that the lifting strap was clear before signaling the crane operator. Corrective actions include reinforcing situational awareness during weekly team calls and issuing a Safety Alert to remind personnel to ensure all rigging is clear before signaling for crane movement.</t>
  </si>
  <si>
    <t>Household waste</t>
  </si>
  <si>
    <t xml:space="preserve">During a repositioning movement of the crane boom, a generator building-mounted light pole was struck due to a mechanical fault. The crane operator experienced unresponsiveness from the joystick controls while attempting to swing the boom right, resulting in unintended leftward movement that led to contact with the pole. Following the incident, the joystick control was replaced, and additional inspections were conducted. Recommended actions include further research into preventative measures by the crane service company and discussions of the event in upcoming safety meetings. </t>
  </si>
  <si>
    <t>A crew member discovered a yellow fluid leaking from a 330-gallon polytote containing urea hydrochloride on the deck. The tote had been staged for an upcoming cooler flush job. The incident was reported, and the area was barricaded while the Safety Data Sheet was reviewed. The tote was flagged out of service, and approximately 4 ounces of the fluid were released onto the deck. The damage to the tote occurred during a lift earlier that day due to the straps used while removing the totes from a desk basket. Immediate actions included notifying management and performing a safe cleanup. Corrective actions involve providing the vendor with guidelines to prevent the use of non-compliant totes in the future.</t>
  </si>
  <si>
    <t>While backloading a 12,000 lb tool building, a popping sound occurred and the crane boom fell 3 feet. The boom became non-operational, but the load remained supported. The operator safely lowered the tool building, unhooked it, and secured the crane block to the auxiliary platform. No injuries were reported, and no personnel were in close proximity during the incident.</t>
  </si>
  <si>
    <t>Tool building</t>
  </si>
  <si>
    <t>While lifting blind shears from a vessel, a BSR stand contacted two hydraulic fittings on an adjacent annular, causing a release of approximately half a gallon of hydraulic fluid onto the vessel's deck. The leak was swiftly contained, and the fluid was cleaned using absorbent pads. There were no injuries or dropped objects reported. Proper tagline and flagging procedures were reviewed with the crews following cleanup.</t>
  </si>
  <si>
    <t>Blind shears</t>
  </si>
  <si>
    <t>An aluminum trash cap, weighing approximately 30 lbs and measuring 36 inches across, was released into the water while lowering it to the sea floor due to restraints popping when it hit the splash zone. Efforts to recover the cap were unsuccessful, and no equipment was damaged. The incident occurred without tag lines being held and it was not considered a blind lift. Weather conditions included 12-knot winds and seas with 1' and 3' swells. Communication with the crane operator was maintained via radio. To prevent similar incidents in the future, procedures have been updated to position the trash cap sideways in the basket to prevent it from floating out.</t>
  </si>
  <si>
    <t>Aluminum trash cap</t>
  </si>
  <si>
    <t>During the pickup of a clean-out assembly, the shuttle snagged a nearby third-party basket, causing damage to the shuttle's hose and gearbox and resulting in a loss of containment of 3 gallons of hydraulic fluid on the deck. All fluid was contained within secondary containment. While repairing the shuttle, an additional hydraulic leak of approximately 4 mL occurred due to an O-ring failure, resulting in a 200 ft by 3 ft silvery sheen in the water, with an estimated 0.138 ounces of hydraulic fluid reaching the Gulf.  Weather conditions included 15-knot winds and a water current of 0.2 knots.</t>
  </si>
  <si>
    <t>Clean-out assembly</t>
  </si>
  <si>
    <t>Shuttle Hydraulic</t>
  </si>
  <si>
    <t xml:space="preserve">After landing an 8' x 24' dumpster, a worker detached the stinger from the load and held onto the hook during its lift. Upon reaching above head level, the worker released the hook, which then swung and caught the top handrail of an adjacent chemical tote loading rack, pulling one side out of its socket and bending the opposite socket. This incident occurred without taglines and was classified as a blind lift. Communication with the crane operator was conducted via radio. A safety standdown was initiated, and corrective actions included securing the area and planning for future operations, with a tail rope to improve control during lifts. </t>
  </si>
  <si>
    <t>While installing an electric submersible fire water pump with a crane, the pipe flange caught on an I-beam, causing the flange and piping to separate. The pump dropped approximately 4 feet to the grating, bending the corner of the grating and allowing the pump to partially fall through an 8" x 16" opening. There were no injuries or pollution incidents. Damage included a broken Teflon sleeve on the pump, a parted flange from the 20' section of piping, and a bent section of grating. Repairs have been completed, and the pump is now installed. No damage occurred to the crane or lifting equipment. Corrective actions include improved planning with a detailed JSA, specifying roles during lifts, and enhancing communication among personnel.</t>
  </si>
  <si>
    <t>Electric submersible fire water pump</t>
  </si>
  <si>
    <t>A driller operating the Aux Well draw works inadvertently landed a drill pipe on the rig floor, causing it to bend upon contact with the bottom of the mouse hole. Corrective actions involve reviewing the incident in a safety meeting to stress the importance of concentration and the potential consequenses of lapses in focus, addressing human factors.</t>
  </si>
  <si>
    <t>Aux Well Draw Works</t>
  </si>
  <si>
    <t>During crane operations, while the North crane was stationary and rigged for lifting, the South crane's operator swung the boom away from the work area for inspection. A wind gust estimated at 20 MPH caused the South crane's boom to collide with the North crane's boom. In response, work was halted, and both cranes were boomed down to a horizontal position for inspection. Two Qualified Crane Inspectors assessed the booms and found no damage. The North crane was cleared for service, with work resuming, while the South crane will undergo further inspection to check for mechanical issues. To prevent recurrence, operators are reminded to ensure the swing brake is fully engaged and locked before exiting the cab.</t>
  </si>
  <si>
    <t>An asset damage incident occurred while racking back 6-5/8" drill pipe. The Assistant Driller attempted to release the pipe racker but did not receive a full indication that the upper arms had opened. When cycling the racker, the flappers missed the pipe, pushing it into the finger latch. A finger watch observer immediately secured the area. Inspection revealed hairline cracks in three fingers on the upper finger board, requiring the replacement of four finger latches. There were no dropped objects or injuries reported.</t>
  </si>
  <si>
    <t>Pipe</t>
  </si>
  <si>
    <t>Pipe racker</t>
  </si>
  <si>
    <t>While backloading a carbon filter tank onto a vessel, the boat captain requested the tank to be turned, and the crane operator lifted it to reposition. However, as the load was being lowered, a wave rocked the boat, causing the tank to strike an aluminum box and break a pad eye. Corrective actions include maintaining separation between larger items and smaller boxes on the deck and implementing an "all stop" protocol to discuss placement concerns with the boat captain.</t>
  </si>
  <si>
    <t>Carbon filter tank</t>
  </si>
  <si>
    <t>During routine storage operations, an engineer was injured when a section of Hawse piping rolled off a rack and struck their finger. The injury occurred after one engineer stepped away to retrieve a U-bolt for securing the pipe, leaving the pipe unsecured. Contributing factors included a lack of restraints and the nature of the task. Immediate response actions focus on improving task planning, hazard identification, procedural controls, and ensuring proper securing of pipe sections to prevent future incidents.</t>
  </si>
  <si>
    <t xml:space="preserve">While performing deck management of tubulars with the 20" pipe gripper utilized on the crane, the gripper claw contacted a guardrail, resulting in breaking the weld on one end of the guard/ handrail. here were no dropped objects or damage to the gripper, and no crew members were in the vicinity. Communication with the crane operator was maintained via radio. To prevent similar incidents, the rig team is improving procedures and re-engineering guardrails for easier removal during operations. </t>
  </si>
  <si>
    <t>Tubulars</t>
  </si>
  <si>
    <t>While running coil tubing into an injector, the snake at the end of the ball tech failed, causing the coil tubing to come loose and land 15-20 ft away. There were no personnel in the line of fire, and no damages occurred. Immediate containment actions included activating the injector's auto-stop feature and holding discussions between operations and management. Operations resumed after a customer representative deemed it safe. Corrective actions included specifying tubing engagement in gripper chains before clamp removal, providing refresher training on updated SPAC, using high-visibility paint for differentiation between tubing and stabbing guide, and reinforcing Stop Work Authority (SWA) where operational uncertainty due to poor working environment exists.</t>
  </si>
  <si>
    <t>Coil tubing</t>
  </si>
  <si>
    <t>Hoist</t>
  </si>
  <si>
    <t xml:space="preserve">During a lift of a camera stand using the facility's crane, a loose strap snagged a section of 1-inch piping on the Nitrogen Manifold, resulting in a U-bolt snapping and pulling free from its support. This caused the piping to break at two threaded connections. The equipment was not yet in service. No damage occurred to the crane or rigging, and there were no injuries or pollution. </t>
  </si>
  <si>
    <t>Camera stand</t>
  </si>
  <si>
    <t>A crane operator heard an unusual noise while lifting a 2,000-unit load of cement to about 40 feet. Inspection revealed a malfunction in the crane's hydraulic pump. The operator reported the issue, and a mechanic was dispatched, identifying a faulty coupling on the hydraulic motor as the cause. Corrective actions included ordering replacement parts and restoring the crane to operational status.</t>
  </si>
  <si>
    <t>Cement</t>
  </si>
  <si>
    <t>While backloading grocery boxes, two incidents occurred involving equipment damage. In the first incident, the corner of a grocery box landed on the personnel ramp of the M/V, damaging one side of the handrails. In the second incident, another grocery box struck the vessel's starboard side fire hose rack, causing damage to the rack. No personnel were injured in either incident.</t>
  </si>
  <si>
    <t>Crane #1 was running casing doubles using the gripper yoke and crane #2 was being used to maintain ballast control while the casing joints were being stabbed in the main rotary. While crane #2 was swinging inboard to maintain ballast, the knuckle jib of crane #2 contacted the kunckle of crane #1, damaging the handrail on one crane and affecting the electrical cabling and hydraulic tubing of the other. The turning device was not connected at the time. No dropped objects or leaks were reported. Corrective actions include a standdown with crane crews, enhanced communication protocols, restrictions on crane operation, reviewing safety procedures, exploring camera installation for better visibility, contacting for an anti-collision system, conducting safety drills, and providing guidance on crane usage during rotary alignment.</t>
  </si>
  <si>
    <t>During a staging operation on the mezzanine  deck, a crane operator and riggers performed a blind lift of a 750 tote of chemicals, which was inadvertently set on the handrail. Upon noticing the tote's position, the deck operator signaled the crane operator to stop. The tote was lifted slightly to clear the handrail and then properly set in place on the deck. Leadership was informed of the incident, and all necessary stops were initiated afterward.</t>
  </si>
  <si>
    <t>During offloading operations, a sling on a spreader bar became hung up on the cradle, causing slight property damage to the equipment. No injuries were reported. Corrective actions include a review of the lifting setup with the spreader bar and slings.</t>
  </si>
  <si>
    <t>While staging tote tanks on the workover deck, a crane operator and crane crew experienced an incident when a swell impacted the platform, causing a 550-gallon tote tank to strike a light fixture. The impact dislodged the fixture from its bracket, but the secondary retention system successfully held it in place. A temporary additional retention will be installed until the bracket can be repaired. There were no injuries reported. Corrective actions include sharing the incident with crews during the weekly meeting and discussing with crane operators the need to increase distance from loads during swell conditions.</t>
  </si>
  <si>
    <t xml:space="preserve">While preparing to lift a super sack from the aft deck using the crane, all four lifting straps failed as they began to take weight. The sack did not drop, and all personnel were clear of the area. A visual inspection was conducted prior to the lift, and the lifting configuration was deemed appropriate. The super sack's safe working load was 2,500 lbs, while the actual weight was 2,000 lbs. </t>
  </si>
  <si>
    <t>Super sack</t>
  </si>
  <si>
    <t>During a fire water pump change-out operation, the crane was utilized for a blind lift of a shaft from the subcellar deck to the main deck. As the shaft passed through the production mezzanine deck, a set bolt handle on the lifting eye struck a 2" pipe, causing the securing bolt to break and the 0.6 lb. handle to fall 58 feet to the cellar deck below. No injuries were reported. Corrective actions include removing the bolt that broke off before any future lifts, as there are four bolts associated with the pump's shaft.</t>
  </si>
  <si>
    <t>Shaft</t>
  </si>
  <si>
    <t>An individual experienced discomfort after a 5-inch drop of a Spider Mobile Scaffolding Air Basket during a transfer operation. The drop occurred when the individual entered the basket contrary to directives to wait for further instructions. Upon placing full weight on the Transfer Cable, the Chain Guards broke, resulting in the sudden drop. First aid was administered immediately, and the individual was evacuated for medical evaluation. Following an assessment at a local hospital, no serious injuries were identified, and the individual was released to regular duty the following day after treatment.</t>
  </si>
  <si>
    <t>Scaffolding air basket</t>
  </si>
  <si>
    <t>Spider air basket</t>
  </si>
  <si>
    <t>A crane/material handling incident occurred while moving a basket of scaffolding materials, causing it to contact a handrail and bend it slightly. The area was immediately barricaded, and repairs will be made by the construction crew on site. No injuries or additional damage were reported.</t>
  </si>
  <si>
    <t>Basket of scaffolding materials</t>
  </si>
  <si>
    <t>During crane offloading operations, a Hydraulic Power Unit (HPU) was being transferred from a vessel to a lift boat when the crane operator noticed the vessel drifting. This movement caused the suspended HPU to make contact with an unsecured aluminum walkway, which then fell into the Gulf of America. No injuries or damage to the load occurred. Corrective actions include securing the walkway during operations or leaving it at the dock, along with a safety alert to share lessons learned.</t>
  </si>
  <si>
    <t>HPU</t>
  </si>
  <si>
    <t>During bypass drilling operations on a rig, a cement stand weighing 14,000 pounds slipped down 24 inches while being held in place by the bridge racker, causing damage to the lower guide arm (LGA) track cover plate. The stand was not loose, and there was no risk of it being released. The cover was repaired by a welder.</t>
  </si>
  <si>
    <t>Cement stand</t>
  </si>
  <si>
    <t>Bridge Racker</t>
  </si>
  <si>
    <t>During lifting operations, a crane operator transferring a rental generator experienced unintended contact with a second generator on the boat deck. The generator was safely placed on the work-over deck but sustained damage to the fire suppression handle, resulting in the discharge of a 50-gallon CO2 bottle. Sea conditions included 4 to 6 feet waves and wind speeds of 8 to 10 MPH. No injuries were reported. Corrective actions include reviewing the incident with crews and sharing it with shore-based personnel.</t>
  </si>
  <si>
    <t>Rental generator</t>
  </si>
  <si>
    <t>A drill crew was attempting to remove a splitter valve from the standpipe manifold using a hydraulic tugger when the wire sling parted. The job was stopped immediately, and rig management was notified. No dropped objects or injuries occurred.</t>
  </si>
  <si>
    <t>Splitter valve</t>
  </si>
  <si>
    <t>While using the crane with a gripper attachment to move three joints of pipe (total weight 3,392 lbs) from the deck to the Tubular Feeding Machine, the gripper inadvertently closed around a deck support beam. The crane was positioned starboard forward, with no boat operations occurring at the time. Wind conditions were 6 knots. There was no damage to equipment or structures, and no injuries reported. Immediate corrective actions included stopping crane operations and inspecting the gripper attachment.</t>
  </si>
  <si>
    <t>While using a crane's gripper, the aviation light at the tip of the jib boom contacted another stowed crane, breaking the light globe into small pieces that fell onto the deck. A stand-down was conducted with crane crews to reinforce communication practices and job-by-design principles. The incident was shared with all crew members for increased awareness.</t>
  </si>
  <si>
    <t>A lifting/material handling incident occurred involving a casing jack power pack being lowered with a crane. The crane's boom-winch wire rope may have contacted the kingpost, causing payout issues. The lift was stopped, and upon inspection, markings on the kingpost indicated possible rubbing. All crane operations were suspended for safety. An investigation found slight abrasions on the wire rope, but it was undetermined if they were caused by contact with the kingpost or its extension. No significant damage was confirmed. Crane operations were suspended for inspection by a professional, and the decision was made to replace the cable to ensure safety.</t>
  </si>
  <si>
    <t>Casing jack power pack</t>
  </si>
  <si>
    <t>While completing 45 degree kick-outs atop scaffolding, a quarter-ton come along was installed vertically to support the 45 at a 90-degree angle to the crane boom, which was in the crane rest and not in operation. The crane operator picked up the crane boom while the scaffold crew attempted to signal him without success. The chain of the come along parted, causing the hook to fall approximately 30 feet to the barricaded production mezzanine below. There were no injuries, and damage was limited to the come along. A safety stand down was conducted with the crew, and there was a reinforced reminder to utilize the 20/20/20 safety protocol.</t>
  </si>
  <si>
    <t>A section of the BHA came into contact with a pipe pusher on the auxiliary racker's upper guide arm, causing two pieces to fall approximately 112 feet (one weighing 2 lbs 8.8 oz and the other 4.6 oz). Corrective actions include: reposition the upper HR camera outside the tubulars' travel path while maintaining an optimal field of view for the operator, conduct a comprehensive audit on the rig and implement necessary competency training to ensure safety compliance, revise the OWO to ensure that the BHA tally reviews both main arm elevation and gripper size, focusing on potential conflicts, highlight the hazard of pipe contact in the revised pipe tally, and collaborate develop a solution to prevent pipe collisions with the upper guide arm when not in use.</t>
  </si>
  <si>
    <t>Pipe pusher</t>
  </si>
  <si>
    <t>Pipe pusher/aux racker</t>
  </si>
  <si>
    <t>A pipe positioning system came into contact with a top drive, causing a guide roller to shear off and fall approximately 50 feet. The object weighed 8.5 oz. No personnel were in the cleared red zone. Corrective actions include adjusting the Job Safety Analysis (JSA) to include a designated spotter with a clear view of the equipment to confirm it is fully parked before moving the block and working to install an Anti-Collision System (ACS) for the equipment.</t>
  </si>
  <si>
    <t>Guide roller</t>
  </si>
  <si>
    <t>During crane operations with the crane, the main load block was damaged while staging flow-back equipment using a Close Radius Lift System. The load was 10 feet above the deck when the anchor point on the Close Radius Lift System failed. The load was immediately lowered to the deck. Operations were stopped, and there were no personnel in the line-of-fire due to proper positioning and designated no-go zones. All crane operations were suspended following the incident.</t>
  </si>
  <si>
    <t>Flow back equipment</t>
  </si>
  <si>
    <t>The crane operator landed a grocery box after being instructed to slack off. The flagger then advised the crane operator to pick up and reposition the box as it had landed on a 4" transfer hose, causing damage. The operator successfully repositioned the box without further incident. No injuries, dropped objects, or additional damage were reported.</t>
  </si>
  <si>
    <t>The crane was connected to a generator on the wireline deck. The banksman instructed the crane operator to apply tension to center the crane block. As tension was applied, the load lifted approximately 12 inches, causing the generator to rotate and make contact with a Wireline Operator. The crane operator safely lowered the load, resulting in no injuries or equipment damage. Corrective actions include enhancing communication and coordination protocols with mandatory pre-task coordination meetings and a five-minute notification announcement prior to meetings; implementing a check-in/sign-on system for all personnel entering the work area; incorporating situational awareness into regular safety training and mentoring; and conducting mandatory refresher training on lifting safety and roles/responsibilities.</t>
  </si>
  <si>
    <t>Generator</t>
  </si>
  <si>
    <t>While offloading a nitrogen tank, the crane operator lifted it to about 10 feet above the deck, with a boom angle of 78 degrees. The safety latch on the aux line ball assembly reportedly contacted the load line or a sling, breaking the latch bolt and causing it to fall 80 feet into a cargo basket. Crane operations were shut down for investigation. Root cause: Inadvertent contact sheared the latch keeper bolt. Corrective actions: Discuss the event in the next Quarterly Safety Meetings and develop a Safety Alert highlighting the importance of knowing the relationship between auxiliary and fast lines during lifts.</t>
  </si>
  <si>
    <t>While pulling the Sea Water Lift Pump from down hole, the nylon sling securing the bottom snatch block failed, causing slack in the wire rope. This resulted in the pump contacting the grating and the junction box of the adjacent pump. The top of the pump remained suspended, and alternate rigging was used to safely lower it horizontally. A safety stand-down was held to reinforce rigging inspections and safe work practices, and an inventory of rigging was conducted to discard any unsafe items. Plans are underway to install pad eyes to improve rigging safety by eliminating the need for nylon slings.</t>
  </si>
  <si>
    <t>Pneumatic Winch</t>
  </si>
  <si>
    <t>floor hands used a tugger to place a sub onto a storage rack. After setting the sub, they released the tugger to allow the sub to slide into position. However, due to a small bevel on the bottom, the sub tipped over and landed on an individual's left thumb resting on the work basket. An all-stop was called and a Safety Stand Down was held with all rig personnel. Ths individual was evaluated by the medic and sent for further evaluation.</t>
  </si>
  <si>
    <t>Sub</t>
  </si>
  <si>
    <t>While changing the auxiliary cable on the starboard aft crane, the crane operator reached the maximum upper limit and pressed the override button to continue. In doing so, the operator's wrist inadvertently pressed the joystick, causing the crane to slew right and make contact with an adjacent exhaust heat exchanger, resulting in approximately 4 oz of hydraulic fluid spilling into the sea. There were no dropped objects reported, and barriers were in place during the incident.</t>
  </si>
  <si>
    <t xml:space="preserve">While picking up an air dryer tank on the upper drill deck, the individual reported twisted slings. After correcting the slings, the individual asked the crane operator to pull slack to bind them. As the lift was initiated, the load began to swing and made contact with an adjacent skid. The individual stepped back, tripped over piping but was not struck by the load. The next morning, they reported pain and were medevaced for treatment. Corrective actions include reviewing lifting and rigging requirements, verifying flagger responsibilities, and conducting a stand-down to increase safety awareness. </t>
  </si>
  <si>
    <t>Air dryer tank</t>
  </si>
  <si>
    <t>While making a lift to the cellar deck, the load accidentally bumped into a connex box door, causing it to swing and strike a paint contractor. The contractor was sent for evaluation. A stand-down was held, and communication regarding simultaneous operations and crane operations will be reinforced in the next safety meeting. Key personnel will reiterate the importance of communication, Stop Work Authority, and situational awareness among crew members.</t>
  </si>
  <si>
    <t>The crew was moving a 3 1/2" X 5 7/8" X-over sub using the crane. While directing the X-over sub into the basket opening, it contacted the top plate of the basket, causing the rigging to slacken and the X-over sub to come free, striking the individual on the top of the right knee.</t>
  </si>
  <si>
    <t>A carbon vessel struck another during backloading operations onto a Motor Vessel, breaking a valve handle and damaging the stem. The incident occurred as the crane operator swung the load left at the direction of a deck hand. No injuries, loss of containment, or dropped objects occurred. Winds were SW at 4 kts with 2’ seas.</t>
  </si>
  <si>
    <t>Carbon vessel</t>
  </si>
  <si>
    <t>During a crane operation, a 2,200-pound load was being lifted when a new synthetic web sling rated for 5,000 pounds being used as a choker failed as the load reached its planned final location. No damage occurred to the crane, load, or other equipment. No injuries or pollution were reported. The only damage was to the sling.</t>
  </si>
  <si>
    <t>A crane operator was lifting three H-beams, weighing a total of 11,904 lbs and measuring 18 ft 12 in, using two 5.6T slings that were double-wrapped and choked. The load was lifted approximately 5 ft above a half-height basket. At this point, both slings parted, causing the H-beams to drop 11.5 ft to the deck. Communication with the crane operator was via radio. The area where the object fell was barricaded, and all personnel were clear, observing virtual red zone rules. One of the H-beams made contact with electrical cables underneath the pipe catwalk at deck level, damaging three cables. These damaged cables have since been isolated. No injuries were involved, as all crew members were clear of the area.</t>
  </si>
  <si>
    <t>x3 H-beams</t>
  </si>
  <si>
    <t>The P&amp;A crane operator reported that the boom cable was not stacking properly. A crane mechanic onboard was notified and began inspecting the boom cable. While booming down to pay out the cable, a cord on the heel section of the boom inadvertently contacted the handrail. The contact resulted in a dent in the heel section cord of the crane boom and damage to the handrail. The damaged heel section of the crane was replaced and the crane was returned to normal operating condition. No personnel were injured as a result of this incident.</t>
  </si>
  <si>
    <t>As the crane crew was lowering a fan transport skid to the well test deck, the skid inadvertently made contact with a 4' LED Deck light located on the Starboard Aft Well Test deck. UHF radio communication was used with the crane operator during the incident. The incident resulted in damage to the 4' LED Deck light. No dropped objects occurred, and no personnel were affected.</t>
  </si>
  <si>
    <t>Fan transport skid</t>
  </si>
  <si>
    <t>During a lift operation, a personnel basket containing 4 contractors began to swing while being lifted by a crane operator. The swinging basket made contact with a light on the structure. No damages reported. One passenger mentioned that the light briefly made contact with their calf, causing some pain. However, no medical attention was required and no injuries were reported.</t>
  </si>
  <si>
    <t>During riser running operations, the MST tools had to be removed from their lifting frame and re-rigged with 3-part slings (connected with 1/2-ton 1/4-inch shackles) because the original rigging did not fit below the riser flotations. After tightening bolts on a flotation joint, the team was removing split nuts. A remote-operated hydraulic tugger was attached to one set of 3-part slings that were obstructing the slip nuts. The Floorhand operating the tugger remote functioned the remote to lift the cable for the HIS bolt tensioner segment slings. He then noticed the cable was still hoisting. The cable pulled too much tension before it stopped, causing the three shackle pins on the 1/2-ton 1/4-inch shackles, which connected the slings to the HIS MST segment, to break. When this happened, the cable then ran up to the sheave and stopped. The incident resulted in damage to three 1/2-ton 1/4-inch shackles and the thimble eye guard of the slings. No injuries were reported.</t>
  </si>
  <si>
    <t>Cable for the HIS bolt tensioner segment slings and the HIS MST tool segment which was connected to the slings</t>
  </si>
  <si>
    <t>Hydraulic Tugger</t>
  </si>
  <si>
    <t>While offloading a 40-foot cargo basket containing gas cooler tubes from a motor vessel, the load experienced tension in the four-part rigging. This caused the basket to slightly rotate. During the maneuver, the basket made contact with one of the vessel’s exterior bumpers, resulting in a broken weld. All riggers had been instructed to remain clear of the line of fire, and no taglines were manned as a precautionary measure. No personnel were injured. The incident resulted in only minor damage to the motor vessel.</t>
  </si>
  <si>
    <t>40-foot cargo basket</t>
  </si>
  <si>
    <t>During movement of an empty work basket after performing personnel transfer, the operator experienced swinging due to swells and the sidesea position of the derrick barge. To control the basket and avoid the crane boom, the operator kept it at a low elevation. Misjudging the basket's position relative to the flare boom, the operator boomed down, causing the basket to swing into the flare boom due to a swell. The work basket was damaged, but no damage occurred to the flare boom or crane. Corrective actions include assign a dedicated spotter (or spotters) to provide visual assessment of the relative position of all elements, especially near critical structures, conduct a stand down discussion and provide special coaching to operators, supervision, and deck foremen on the protocol for assigning spotters, focus on load path planning and decision-making under dynamic conditions, and reinforce clear communication between the crane operator, deck crew, and spotters to ensure shared situational awareness.</t>
  </si>
  <si>
    <t>Empty work basket</t>
  </si>
  <si>
    <t xml:space="preserve">During operations to lower the Integrated Running Tool System (IRS) into the slips on the rig floor, slack was inadvertently left in the IWOCs umbilical. This allowed the umbilical to become pinched between the rig floor and the tensioners. The resulting resistance caused damage to the outer jacket of the umbilical and exerted force on the IWOCs secondary retention sling. As a result, the EDP guarding sustained damage. The ROV control panel was bent where the secondary retention sling was attached.
There were no injuries and no pollution associated with the incident. </t>
  </si>
  <si>
    <t>Integrated Running Tool System (IRS)</t>
  </si>
  <si>
    <t>While picking up drill pipe, the auxiliary driller was in the process of adjusting the pipe skate shuttle to continue operations in MMC (Manual Machine Control) mode. During this adjustment, the "push-to-hold" button, which is required to switch control from block movement to skate operation, was not fully depressed. As a result, the drill floor block unintentionally lowered, coming into contact with a pipe joint in the stump. This contact bent the drill pipe, rendering it unusable.</t>
  </si>
  <si>
    <t>The crane winch stopped moving while lifting a fuel tote from the Motor Vessel. Inspection revealed a cracked hydraulic hose fitting on the anti-2 block fast line causing a leak and winch malfunction. The hose was bypassed, replaced with a spare, and all safety systems tested before returning the crane to service. The spill was reported to the NRC.</t>
  </si>
  <si>
    <t xml:space="preserve">Fuel tote </t>
  </si>
  <si>
    <t>The Lifting Authority and Production Operator were working to offload and back-load the Motor Vessel. A fuel hose positioned on the west side of the cellar deck landing was placed against the handrail. During rigging, the operator unintentionally routed the basket-style rigging through the handrail. When the crane operator hoisted the load, the rigging passed through the handrail, bending and damaging it. There were no injuries or environmental impacts; only equipment damage occurred.</t>
  </si>
  <si>
    <t>Fuel hose assembly</t>
  </si>
  <si>
    <t>During a crane operation, a powerpack unit was being lifted when it tipped over a wireline unit. No visible damage was found on the powerpack or wireline unit, but a deck board was slightly damaged. The crane was inspected and cleared for use. A safety stand down was conducted to prevent future incidents.</t>
  </si>
  <si>
    <t>Powerpack unit</t>
  </si>
  <si>
    <t>While lifting a submersible seawater pump and attached hose using a 3" x 20' synthetic sling rated for 8,800 lbs vertical lift, the sling failed shortly after the lift began. The stitching along the sling popped, causing the pump and hose (total weight approximately 1,679 lbs) to fall approximately 8 feet back into the basket. The impact broke the pump’s intake flange and damaged the connected flange. All personnel were clear of the load and no injuries occurred. The crane was inspected by a mechanic and found to be in proper working condition. A safety standdown was held to review the incident and lessons learned.</t>
  </si>
  <si>
    <t>Submersible seawater pump</t>
  </si>
  <si>
    <t>During the back-loading of a marine portable tank (MPT) onto the Offshore Support Vessel (OSV), an unexpected larger wave caused the vessel to shift position. As a result, the load struck the jump-deck handrail at the stern of the vessel. The handrail, measuring under 2" outer diameter, sustained minor damage. No injuries occurred, and the damage does not impact work completion or crew safety. The MPT was safely placed on the OSV deck without further incident. A follow-up discussion was held with vessel and crane teams emphasizing the importance of exercising Halt or Stop Work Authority when sea states are unfavorable for safe transfers. Both teams agreed that the waves were unexpected.</t>
  </si>
  <si>
    <t>Marine portable tank (MPT)</t>
  </si>
  <si>
    <t>During a lift operation using a chain fall and clamp on an I-beam, small pieces of corrosion fell into the work area, posing a line of fire risk. The hydrocyclone flange, weighing approximately 350 lbs, was not lifted but tension was applied to assist with bolt removal. No damage to equipment or injuries were reported. Immediate corrective actions included stopping the job, moving personnel out of the risk area, taking photos, and identifying an alternative lifting location. A secondary retention system will be added to the lifting setup.</t>
  </si>
  <si>
    <t>Hydrocyclone flange</t>
  </si>
  <si>
    <t>Chain fall system</t>
  </si>
  <si>
    <t>During a safety inspection at the unmanned facility, operators noticed a wireline box obstructing the escape rope. When they moved the box, damage to both the handrail and escape rope was discovered. The crane operator who last used the crane admitted to causing the damage. The operator explained that while moving a chemical tote, they misjudged the crane’s proximity to the wireline box. As the crane’s powerpack swung, it contacted the box, which then slid into the handrail, bending the mid-rail and displacing it from its normal position. The operator did not report the incident immediately to the Person in Charge (PIC). The construction team is arranging mobilization for repairs.</t>
  </si>
  <si>
    <t>During a crane operation, a cargo basket containing a drill line spool contacted a PA/GA speaker, breaking it into 6 pieces that fell to the deck. The riggers were in the step back area, and the Banksman was monitoring the load path. No injuries were reported. Immediate actions included a time out for safety, inspecting the area, and reinforcing the use of JBD and step back areas with the crew. Weather conditions were benign. Repairs were completed.</t>
  </si>
  <si>
    <t>Cargo basket</t>
  </si>
  <si>
    <t>During the first lift of routine backloading, the crane operator was lowering a basket to a motor vessel. After repositioning the vessel, the signal was given to lower the boom, but the crane did not respond to control inputs. The operator successfully raised the boom and attempted to lower it again without response. At this point, a metallic noise was heard as a piece of all-thread bolt fell onto the deck. A Stop-Work was immediately initiated. The basket was safely landed back on the main deck. A crane mechanic inspected the crane and found that the boom hoist ratchet pawl assembly frame's lower mounting bolt and upper all-thread bolt were sheared. The bolts were replaced, and the crane boom was safely returned to its rest position. The crane was subsequently taken out of service for further evaluation. The incident resulted in damage to the boom hoist ratchet pawl's all-thread bolt and its tubular protective sleeve. There were no injuries or environmental impacts.</t>
  </si>
  <si>
    <t>While the coil tubing injector head was being lifted by the 360 crane, the coil tubing slipped within its chains. This caused the secondary clamp, weighing approximately 9.2 pounds, to come off the end of the coil tubing. The clamp fell from a height of 25 feet, striking and breaking the lens of a light fixture before landing on the moonpool deck. The area was designated as a Red Zone, and all personnel were clear by design. No injuries occurred, and no personnel were in the area at the time of the incident. The incident occurred due to a failure to identify the hazards of moving the injector head without the hydraulic lines connected and using the clamp without secondary retention.</t>
  </si>
  <si>
    <t>Coil tubing injector head</t>
  </si>
  <si>
    <t>While the crew was pulling a new main line cable through the chives at the crane tip, the crane operator, who was in the cab waiting to take in cable, leaned out to push the cable away from the cab to prevent snagging. In doing so, his right knee accidentally contacted and actuated the left swing lever. This caused the boom to swing left, disengaging from the maintenance rack and dropping 8-12 inches onto a leading-edge handrail. The incident resulted in slight damage to the crane boom walkway, the handrail, a fire hose reel, and the grating below the fire hose reel. No injuries occurred, and there were no fallen objects or further damage under the walkway.</t>
  </si>
  <si>
    <t>While lifting a plastic tote tank off of a boat, the sling became snagged on the smaller top cap of the tank, causing the cap to break off. The incident resulted in equipment damage only, specifically to the plastic tote tank. There were no injuries to personnel and no environmental impact as a result of this incident. Corrective actions include Corrective Actions include reviewing the incident with crew members and sharing with vendor to evaluate stainless totes as opposed to plastic totes.</t>
  </si>
  <si>
    <t>Plastic tote tank</t>
  </si>
  <si>
    <t>During deck cargo arrangement operations on the Motor Vessel, a pallet box being moved by a crane made contact with the breathing air rack. This impact resulted in minor damage to the quick connect/hose manifold of the breathing air system. The incident caused minor equipment damage to the quick connect/hose manifold of the breathing air rack. There were no reported injuries or environmental impacts. Third-party technician was scheduled to replace the damaged manifold, inspect the complete air rack, test the system, and return it to service.</t>
  </si>
  <si>
    <t>Pallet box</t>
  </si>
  <si>
    <t>The crane operator was making a lift of casing jacks (weighing 9,500 lbs) from the M/V. After the Captain maneuvered the vessel into position and the deckhand signaled for the stinger to connect to the load, the crane operator lowered the stinger and the deckhand connected the load. As the crane operator began to cable up with the main winch, he noticed the boat moving back towards the platform. Despite the vessel's continued movement, the crane operator continued to cable up and boom up to get the load off the deck. Once load came completely off the deck, it swung into the starboard bulwark of the M/V, causing damage to the aluminum bulwark. The load itself sustained no damage and was safely landed on the main platform deck. The incident stemmed from unclear communication between the Captain and the Deckhand. The Captain continued to move the vessel while the deckhand was connecting the load and signaling for the lift. Additionally, Stop Work Authority was not initiated.</t>
  </si>
  <si>
    <t>Casing Jacks</t>
  </si>
  <si>
    <t>While Crane 2 was in operation for general deck lifts, and the crane operator was cabling up on the main line, the anti-two block sleeve became wedged in the boom tip of the crane. The crew immediately stopped the job for investigation and troubleshooting. The lift involved moving a bundle of slings, and it was not a blind lift. Communication with the crane operator was maintained via UHF radio and hand signals. No taglines were used for this lift. There were no dropped objects, and no injuries. The area was not barricaded at the time of the incident. A plan is being developed to safely un-wedge the two-block sleeve. Additionally, the rig team will investigate the root cause of why the anti-two block sensor did not trigger the winch to stop before the sleeve became wedged. The corrective action suggested is to reduce the amount of extra grease on the main wire.</t>
  </si>
  <si>
    <t xml:space="preserve"> Bundle of slings</t>
  </si>
  <si>
    <t>While transferring an empty MPT tank from the vessel to the workover deck using the crane, the crane operator was simultaneously swinging and booming the load. During this maneuver, the empty MPT tank made contact with the northwest beacon reflector. The impact caused the beacon reflector to lean approximately 20 degrees. No dropped objects resulted from the incident, and no injuries were reported. The job was immediately stopped, and the beacon was inspected. A debriefing was held with the crane crew to discuss the lift. Following these actions, the lift was safely completed.</t>
  </si>
  <si>
    <t>Empty MPT tank</t>
  </si>
  <si>
    <t>During a lifting operation from the M/V, as a hydraulic jack frame was being lifted, one of its corners made contact with the door of a swivel power pack. This contact caused the power pack's door to bend upward. The incident resulted in minimal damage to the swivel power pack door. No additional damage was noted. There were no injuries, as personnel were clear of the cone of exposure as per the plan.</t>
  </si>
  <si>
    <t xml:space="preserve">Hydraulic jack frame </t>
  </si>
  <si>
    <t xml:space="preserve"> A rigger hooked up to an 8x10 cargo box on deck. When the crane operator lifted the load, the boom was positioned past the center of the load, which caused the cargo box to swing forward. While correcting, the corner of the 8x10 cargo box caught a nearby 550-gallon tote containing APC cleaner. The tote was tipped but did not spill any of its contents. The cargo box was subsequently secured, and the APC cleaner tote was lifted and stood back upright. The incident resulted in minimal damage, specifically dents, to the 550-gallon APC cleaner tote. The cargo box itself was not damaged, and no injuries occurred.The incident and general cargo lifting practices will be reviewed with all crane operators, riggers, and flaggers to prevent recurrence.</t>
  </si>
  <si>
    <t>8x10 cargo box</t>
  </si>
  <si>
    <t>While Technicians were attempting to drain the swing gearbox of a crane, they removed the drain plug and fill cap for venting. When the gearbox failed to drain, an Injured Person (IP) placed their finger inside the vent hole to check for a restriction. At that moment, the IP asked another Technician to swing the crane to clear the hole for venting. As the crane swung, the IP's finger went deeper into the vent hole, resulting in the tip of the IP's finger to be sheared off. The IP sustained a sheared fingertip and was transferred to shore for treatment.</t>
  </si>
  <si>
    <t>While organizing the deck using the crane, a basket was being lowered onto the well test deck. During this operation, the basket inadvertently made contact with a light, causing damage to its housing. No taglines were being used for this lift. This was not considered a blind lift, and communication with the crane operator was conducted via radio. No dropped objects occurred as the light was held in place by secondary retention/electrical wiring. No personnel were affected as they were in designated Safe Step Back Areas.</t>
  </si>
  <si>
    <t>While the crane was lifting a single joint of 18-inch casing using its gripper attachment, and maneuvering the load, the gripper attachment inadvertently came into contact with a stanchion post located on the top of the pipe deck. This stanchion post is designed for stabilizing loads. Communication with the crane operator was conducted via UHF radio, and this was not considered a blind lift. The contact resulted in damage to one hydraulic hose 90-degree fitting on the gripper attachment. No injuries occurred, no other equipment was damaged, and there were no dropped objects or loss of containment.The crew immediately ceased operations and reported the incident to the Area Supervisor. The damaged hose fitting was repaired, and operations resumed safely. To prevent recurrence, the stanchion post that contributed to the contact and hose damage will be removed.</t>
  </si>
  <si>
    <t>Single joint of 18-inch casing</t>
  </si>
  <si>
    <t>A vessel was conducting subsea inspections. During the launch sequence of the ROV system, the ROV detached from its TMS. The ROV subsequently fell, landing partially on the LARS (Launch and Recovery System) gate, with the front of the system damaging the fiberglass grating below. No personnel were in the vicinity at the time of the incident. Work was immediately stopped, and an investigation was initiated.The incident resulted in damage to the LARS gate and the fiberglass grating below. No injuries occurred.</t>
  </si>
  <si>
    <t>ROV</t>
  </si>
  <si>
    <t>Tether Management System (TMS)</t>
  </si>
  <si>
    <t>During the process of lowering the lifeboat into its transit cradles on the M/V, cribbing was positioned aft-midship to support the operation. During this maneuver, the lifeboat inadvertently contacted an 8' x 20' basket located forward of the cradle position. As a result of the impact, the lifeboat's Kort Nozzle sustained visible damage. Additionally, the Teflon spacer surrounding the propeller shaft broke, and the propeller shaft itself appears to be bent. There were no injuries.</t>
  </si>
  <si>
    <t>Lifeboat</t>
  </si>
  <si>
    <t>Life Boat Davit</t>
  </si>
  <si>
    <t xml:space="preserve">The crane operator from the crane was lifting a bundle (5) of pipe to transfer from the piperack to the boat. The hand-rail (approx. 35lbs) was struck by the load and fell to the deck below. (approx. 24ft). No personnel were in the area where the handrail landed. No injuries. </t>
  </si>
  <si>
    <t>Bundle of pipe</t>
  </si>
  <si>
    <t>During the movement of a replacement Firewater pump engine, a 3-ton chain fall was hoisted at too steep an angle, causing pressure on the Turbo Housing. This resulted in a crack and coolant leakage. Approximately 10 gallons of coolant were spilled, with 5 gallons landing on the deck and 5 gallons captured in a drum. No injuries occurred. Corrective actions included discussing proper rigging with the crew.</t>
  </si>
  <si>
    <t>Firewater pump engine</t>
  </si>
  <si>
    <t>Chain Falls</t>
  </si>
  <si>
    <t xml:space="preserve">While lifting three joints of 6 5/8" heavy weight drill pipe (HWDP) from the pipe skate, the crane operator initiated the lift and the load began to spin unexpectedly. As the operator attempted to rotate and set the load back down, the bundle made contact with the starboard pipe skate handrail, causing the top rail to bend. The handrail remained intact, and no dropped object or injuries occurred.
Damage Estimate: Approximately $400 (minor structural damage to handrail).    </t>
  </si>
  <si>
    <t>Three joints of 6 5/8" heavy weight drill pipe (HWDP)</t>
  </si>
  <si>
    <t xml:space="preserve">While pulling out of hole (POOH) with a 12-1/4" bottom hole assembly (BHA) on 6-5/8" drill pipe, the top drive (TDX) was slacked off before fully retracting. This caused the saver sub to come into contact with the top of the stand, resulting in equipment damage.
Estimated Damage Cost: $12,555.00  </t>
  </si>
  <si>
    <t>12-1/4" bottom hole assembly (BHA) on 6-5/8" drill pipe</t>
  </si>
  <si>
    <t>During crane operations, the asset crane operator was positioning a load under the direction of a flagger. The crane operator misjudged the location where the flagger was instructing him to place the load and inadvertently landed the load on top of the gangway, crushing the handrails. The crane operator immediately boomed up with the load and repositioned it to a clear area.</t>
  </si>
  <si>
    <t>Not specified</t>
  </si>
  <si>
    <t>A minor incident occurred on the facility during a crane operation. While moving a cement head from the rig floor to the deck using the port aft crane, the load made contact with the handrail on the stairway leading to the starboard aft crane. This contact caused minor damage to the stairway railing. No personnel were injured, and no dropped objects occurred. The incident was reviewed with the crew, and the handrail was placed on the welder’s work list for repair. Estimated damage was less than $500.</t>
  </si>
  <si>
    <t>Cement Head</t>
  </si>
  <si>
    <t>During deck operations, a 40-foot tool basket was being lifted using the port aft crane. While positioning the load, the basket made contact with an adjacent eye wash station, causing minor damage. Lifting operations were paused, management was notified, and a discussion was held with the crew to prevent recurrence. The estimated cost of repairs was initially reported at $1,000 but later revised to less than $500. No personnel injuries or dropped objects occurred.</t>
  </si>
  <si>
    <t>40' Tool Basket</t>
  </si>
  <si>
    <t>While preparing for dewatering of the "Salamanca" Gas Export Pipeline, a 550-gallon MEG tote tank was being repositioned on the Motor Vessel. During the maneuver, the tote tank swung and contacted a connector on the Optical Flying Lead (OFL) frame, pinching the OFL handle. The handle was repaired at an estimated cost of $1,500. No personnel were injured, no pollution occurred, and the tote tank was undamaged.</t>
  </si>
  <si>
    <t>550-gallon MEG tote tank</t>
  </si>
  <si>
    <t>During a P&amp;A operation, a high-pressure lubricator was being held in place with a 1" manilla rope while troubleshooting a malfunctioning VR plug. The rope failed under the weight of the lubricator, causing it to fall approximately 8 feet to the deck. No injuries, damage, or pollution were reported. Immediate actions included a safety standdown, reassessment of the task, and notifications to relevant personnel. The incident was determined to be due to insufficient rigging, inadequate weight assessment, and lack of proper planning for the task change.</t>
  </si>
  <si>
    <t>High-pressure lubricator</t>
  </si>
  <si>
    <t>manual rope rigging setup used</t>
  </si>
  <si>
    <t>While lifting a 13 3/8" pup joint using the HWO winch, the thread protector detached from the pup joint and fell approximately 62 feet from below the work basket to the deck.
At the time of the incident, the work area beneath the lift was properly designated as a Red Zone with restricted access, and the nearest personnel were approximately 45 feet away. There were no injuries and no equipment damage, other than the dislodged thread protector.</t>
  </si>
  <si>
    <t>13 3/8" pup joint</t>
  </si>
  <si>
    <t>Hydraulic Workover (HWO) Winch</t>
  </si>
  <si>
    <t>A 5/8" x 2.75" bolt weighing 4.1 ounces came loose from the dust plate on the West Crane’s headache ball. The bolt fell approximately 50 feet to the deck and ricocheted, glancing off the deck foreman. No injuries or additional damages were reported. The crane was taken out of service while the bolt assembly was replaced. Corrective actions included drilling and tapping the tab and installing a new nut, bolt, and cotter pin assembly to prevent recurrence. Estimated repair cost: $150.</t>
  </si>
  <si>
    <t>N/A (bolt fell from crane component, not from a load)</t>
  </si>
  <si>
    <t>Crane Component / Rigging Hardware</t>
  </si>
  <si>
    <t>During a routine operation to transfer a grocery box from a supply boat to the platform, the crane operator was in the process of lowering the load. A rigger attempted to signal the crane operator to boom up, but the warning came too late. The descending load bumped the life float rope spool, pushing it down onto the life float and causing it to be cut.</t>
  </si>
  <si>
    <t>The motor vessel experienced a loss of heave compensation on its McGregor 150-ton starboard-side vessel crane during deployment of Jumper SN 21279. The crane was actively holding the jumper at a depth of 4,902.03 FSW, with an in-water weight of 35 tons (surface weight: 43 tons). In response, the vessel was maneuvered 500 meters away from the target drop zone as a precautionary measure to prevent further risk while troubleshooting the issue.
There were no injuries, no dropped objects, and no structural damage reported. The jumper remained securely suspended, and no environmental impacts occurred.</t>
  </si>
  <si>
    <t>Jumper SN 21279</t>
  </si>
  <si>
    <t>California</t>
  </si>
  <si>
    <t>During a routine crane operation to relocate scrap metal from the +20 deck to the drill deck, the crane operator established two-way radio communication with the contractor rigger. Per the rigger’s direction, the operator boomed up before attaching the crane to the load. Once connected, the rigger instructed the operator to begin cabling up.
As the load began to lift, the crane operator observed the load drifting inward toward the platform and stopped the lift to verify clearance. After receiving confirmation from the rigger, the operator resumed lifting slowly. During this process, the crane’s load weight indicator briefly increased, then showed a complete loss of signal.
Inspection revealed that the load cell, located between the headache ball and the load line, had struck the platform handrail, causing physical damage including the loss of its cover and battery. The crane cable had been positioned too close to the platform handrails prior to lift initiation. There were no injuries and no environmental impact. Estimated damage is under $100.</t>
  </si>
  <si>
    <t>Scrap metal</t>
  </si>
  <si>
    <t>While offloading a chemical pump skid and drain snake from the MV Wendy Lou, the boat drifted under the MP 41 B structure during the second lift. The deckhand hooked up the load before the boat captain could reset the vessel’s position. As a result, the Wendy Lou’s mast folded toward the stern and contacted PSN-6037 and PSN-0142 pipe riser segments, causing a slight bend in a pipeline segment. No injuries occurred and no structural damage was reported. Root cause was determined to be a lack of communication between the boat captain, deckhand, and crane operator. A company radio was issued to the deckhand after the incident to prevent recurrence. Estimated damage is under $25,000.</t>
  </si>
  <si>
    <t>Chemical pump skid and drain snake</t>
  </si>
  <si>
    <t>Equipment / Skid</t>
  </si>
  <si>
    <t>07/11/2025</t>
  </si>
  <si>
    <t xml:space="preserve">While disconnecting a 4 ft x 8 ft trash bin from the North Crane, the two-way wire rope slings unexpectedly detached from the hook of the crane’s headache ball. As the slings fell into the trash bin, the sudden downward force caused one of the slings to pull on the left arm of the Injured Person (IP), resulting in injury. The IP was promptly evacuated from the platform and transported to a local clinic for medical evaluation and treatment.  </t>
  </si>
  <si>
    <t>Trash bin</t>
  </si>
  <si>
    <t>While offloading a 4 ft x 4 ft basket from the motor vessel using the North Crane, a tagline became entangled on a metal strip located along the vessel's railing side, which was used to secure the deck plating. As the crane began to lift the basket, the tension in the tagline pulled upward on the strip, causing it to separate from the deck until the line came free. Vessel personnel removed the metal strip following the incident to prevent recurrence and to allow for permanent repairs. No injuries or additional equipment damage occurred.</t>
  </si>
  <si>
    <t>4 ft x 4 ft basket</t>
  </si>
  <si>
    <t>While pulling casing, a 17-foot joint was being prepared for lifting using a crane with a maximum SWL of 24,255 lbs. After setting up, the lifting pin bent/faulted, striking the injured person (IP) above the right eye. The IP was conscious and coherent and was medivaced to Lafayette General Hospital for further evaluation.</t>
  </si>
  <si>
    <t>17’ casing joint</t>
  </si>
  <si>
    <t>Tubular / Drill String Component</t>
  </si>
  <si>
    <t xml:space="preserve">A three-person supply boat crew was tasked with rigging up bolsters of chrome tubing for transfer to a Noble facility using a crane. After the load was properly rigged and attached to the crane hook, the vessel's banksman signaled the crane operator via radio to begin the lift. However, in the process of stepping clear of the load, the banksman inadvertently stepped onto and became entangled in the tagline. When the crane operator took the load, the banksman was momentarily lifted off the deck of the supply boat before the crane operator noticed the issue and immediately set the load down. The banksman quickly freed himself and walked away without injury. All lifting operations were halted, a personnel accountability check was conducted, and rig management was notified. A safety stand-down was held with the deck and crane teams.   </t>
  </si>
  <si>
    <t xml:space="preserve">Bolsters of chrome tubing </t>
  </si>
  <si>
    <t>During the hoisting of a cement bailer into position for dump bailing, the wireline rope socket failed. This caused the cement bailer, weighing approximately 600 lbs and measuring 53 ft in length (including cement), to fall approximately 30 feet. The bailer fell straight down, coming to rest on the walkway bridge and leaning nearly vertically against the work platform. There were no injuries to personnel, no pollution, and no damage reported as a result of this incident.</t>
  </si>
  <si>
    <t>Cement bailer</t>
  </si>
  <si>
    <t>During routine offloading operations from the field support vessel to Lift Boat, the HPU-06 Power Package's quarter-inch nameplate was caught on an adjacent stinger rack during the lift. This contact caused the upper edge of the nameplate to bend outward. The Power Pack was subsequently landed safely on the lift boat deck without additional issues. Post-event inspection revealed no further damage to the equipment, crane, liftboat, or field support vessel. There were no personnel injuries or environmental impacts resulting from the incident.</t>
  </si>
  <si>
    <t>HPU-06 Power Package</t>
  </si>
  <si>
    <t>Acrane crew was repositioning a drum rack to access a nearby door in preparation for loading drums. During the maneuver, the drum rack unexpectedly shifted, causing one of its pointed corners to contact and puncture a drum, resulting in a pinhole-sized breach (approximately the size of a pen head). Approximately 1 ounce of insulating oil was released into a fully contained area. There were no injuries, no environmental impact, and no loss to the Gulf of America (GOA).</t>
  </si>
  <si>
    <t>Drum rack</t>
  </si>
  <si>
    <t>A lead roustabout was conducting crane operator training using Crane 2 while Crane 3 was positioned in the cradle nearby for scheduled three-year maintenance. Typically, Crane 3 is not located in this area. The lead roustabout had completed approximately 10 lifts without issue. During a basket landing operation on a boat, the Designated Signal Person (DSP) called an “all stop” over the radio and instructed the operator not to boom down or lower the cable. After completing the lift and raising the crane, the operator observed damage to the birdcage and handrail of Crane 3, which were bent due to contact. No personnel were present in the hazard zone at the time of the incident. Weather conditions were sunny, clear, and humid and did not contribute to the event. The damage to Crane 3 is estimated at approximately $5,000.</t>
  </si>
  <si>
    <t xml:space="preserve">Crane 3 was engaged in lowering the crane ball over the riser deck to connect to a work basket. As the DSP radioed to the crane operator to stop lowering the cable, the crane ball swung and contacted the satellite globe of the LIDAR system. The impact caused visible damage to the globe’s external cover, but internal components continued to function correctly. The estimated damage cost is under $1,000. At the time of the incident, the stinger had just been lowered, and no load was lifted. Taglines were secured to the stinger. No personnel were injured.     </t>
  </si>
  <si>
    <t>Work basket</t>
  </si>
  <si>
    <t>A motor being transported by provision crane from the warehouse to the starboard aft well test deck (near lifeboat #5) shifted sideways during lowering, causing it to detach from rigging and fall approximately 8 feet to the deck. Nearest personnel (holding tagline) was 10 feet away. No injuries occurred.</t>
  </si>
  <si>
    <t>Motor</t>
  </si>
  <si>
    <t>While making up 9 5/8-inch casing on the AUX rotary, Worker 1 lifted the casing stand with the top drive and elevators to allow Worker 2 to grip the stand with the FWD racker. An alarm from the crown saver warning system caused Worker 1 to stop the lift. Worker 2 then extended the FWD racker arms to secure the stand. After verifying that the elevators were unlatched, Worker 2 retracted the stand without realizing it was still in the slips. This caused four bolts on the lower racker head to shear off. The bolts fell approximately 13 feet to the rig floor. An all-stop was called, the drill floor cleared, and management was notified. The lower racker head leaned against the casing stand. No personnel were injured, as the nearest worker was 18 feet away in a safe area.No injuries occurred. Cost of replacement bolts: $2.16.</t>
  </si>
  <si>
    <t>9 5/8-inch casing stand</t>
  </si>
  <si>
    <t>Top Drive / Racker</t>
  </si>
  <si>
    <t>While running 5-1/2 inch production tubing using Expro compensator and clamp-type elevators at their lowest position, a floorhand (IP) attempted to move the sling and snatch block to ensure clearance. During this action, the IP’s left-hand ring finger contacted the snatch block, resulting in an avulsion injury. The job was immediately stopped, and proper notifications were made. The IP was medically evacuated, treated with sutures, and advised not to use the left hand for two weeks. Follow-up was scheduled for 14 days post-procedure.</t>
  </si>
  <si>
    <t>5-1/2 inch production tubing</t>
  </si>
  <si>
    <t>Tubular / Drill String</t>
  </si>
  <si>
    <t>Expro compensator with clamp-type elevators</t>
  </si>
  <si>
    <t>The crane crew was assisting Halliburton Filtration in relocating a supersac of diatomaceous earth (DE) from their hopper back down to the deck. During the lowering process, the supersac rubbed against an air hose connected to the water trap at a generator. The contact caused the air hose to disconnect from the modular connection at the water trap. The water trap was promptly reconnected, and no damage to the equipment was reported. The estimated cost of the incident was $0.00.</t>
  </si>
  <si>
    <t>Supersac of diatomaceous earth (DE)</t>
  </si>
  <si>
    <t>The drill crew was lifting six stands of 4 1/2-inch drill pipe. While handling the fifth stand, the driller mistakenly believed a full three-joint stand was in the elevators but was actually lifting a double. When the driller applied the main brake on the draw-works suddenly, the drill line backlashed on the drum. All personnel were in designated step-back areas, and no injuries occurred. No equipment damage or cost was associated with the drill line.</t>
  </si>
  <si>
    <t>Drill pipe stands (double joint)</t>
  </si>
  <si>
    <t>Draw-works and elevators</t>
  </si>
  <si>
    <t xml:space="preserve">During platform removal operations aboard a Derrick Barge, a material handling incident occurred in the vessel's warehouse. While transporting a Mactech Diamond Wire Saw using a forklift, the top section of the saw separated from its slide rail. This resulted in bent roller bolts and minor equipment damage. Fortunately, no personnel were injured during the incident. The estimated cost of repair is approximately $500.  </t>
  </si>
  <si>
    <t>Mactech Diamond Wire Saw</t>
  </si>
  <si>
    <t>After making a connection with the top drive, the driller set the parking brakes and applied torque to the connection. During this process, the driller observed the traveling block move downward approximately two feet. The driller stopped the movement by pushing down on the brake handle and then lifted the block to restore the weight to 80K. The supervisor was promptly notified. Due to the brake slippage, the stand of drill pipe in the elevators bowed out toward the V-Door. Zone management protocols were in effect, and all personnel remained in their designated step-back zones per the Job-By-Design (JBD) procedure. No injuries, dropped objects, or equipment damage occurred.</t>
  </si>
  <si>
    <t>During lifting operations, the WFD 400 Rig crane crew was transferring a diesel transfer tank from the PN975 production platform’s top deck to the rig’s main deck. The lift involved the EOD day shift alternate crane operator and a roustabout acting as signalman. As the tank was lifted, the roustabout pulled on a single tagline, causing the tank to rotate. This rotation led the tank’s pollution skid corner to contact and dislodge approximately 18 feet of the adjacent handrail, bending it downward onto the deck below. Work was immediately stopped, and temporary scaffolding handrails were installed to secure the area. No injuries were reported. The handrail repair is estimated at approximately $1,800 in property damage.</t>
  </si>
  <si>
    <t>Diesel transfer tank</t>
  </si>
  <si>
    <t>While preparing to lift a rental pressure water blaster trailer from the motor vessel using the Seatrax S7220 (South Crane), an endless nylon round sling came into contact with the trailer’s exhaust vent. As the crane operator began to take up slack on the auxiliary line, the sling was cut by a sharp edge on the vent. The operator immediately stopped the lift and lowered the line, allowing deck personnel to safely disconnect the load. A replacement sling was installed, and the lift was subsequently completed without further incident. No injuries occurred, and the only damage was to the sling (estimated replacement cost $130).</t>
  </si>
  <si>
    <t>Rental pressure water blaster trailer</t>
  </si>
  <si>
    <t xml:space="preserve">On July 31, 2025, a 90-ft basket being offloaded from a vessel using Crane 3 contacted two lights and their brackets while being lowered to the riser deck on the port side. All personnel, except the crane operator, were positioned in the designated Safe Step Back Area. Secondary retention kept the lights in place, preventing them from falling, and no dropped objects occurred.A time-out was called, and the lights were secured to eliminate the risk of a potential drop. No injuries were reported. A new bracket was fabricated by a welder, with an estimated repair cost of $1,500. This was a blind lift, with the crane operator in Crane 3 placing the 4x90-ft basket on the port side. Radio communication was maintained between the banksman and the crane operator, and once the load was out of the operator’s sight, control was handed over to the banksman.   </t>
  </si>
  <si>
    <t xml:space="preserve">During crane operations with Crane #2, a 39’ x 10’ temporary living quarters was being lowered to the main deck alongside an existing 39’ x 10’ galley unit. Tag lines and rigging personnel were positioned to control and guide the load. While suspended a few feet above the deck, a sudden gust of wind caused the load to shift toward the adjacent galley. The temporary living quarters made minor contact with the galley structure, resulting in damage to an aluminum vent. Estimated repair cost is $100. No personnel injuries occurred.  </t>
  </si>
  <si>
    <t>Temporary living quarters</t>
  </si>
  <si>
    <t>During a subsea equipment change-out operation within the Southeast 10% Safety Observation Zone (SOZ) near the Noble Black Lion drillship, the M/V C-Constructor was in the process of recovering the old DC1 CDU-B. While the crane was lifting subsea equipment, the oncoming crane operator identified a hydraulic oil leak from motor #6 during the pre-shift inspection at shift change.
Hydraulic oil was visibly leaking onto the crane pedestal and deck, though no water ingress or sheen was observed on the sea surface. Operations were immediately suspended, with the load held at approximately 1,490 meters subsea, pending investigation and repair. No injuries were reported, and the extent of equipment damage is currently under assessment.</t>
  </si>
  <si>
    <t>Subsea equipment</t>
  </si>
  <si>
    <t>During crane operations, Crane 3 (SE Crane) was relocating an 8' x 16' cargo basket weighing approximately 17,000 lbs. While positioning the load east of the Heli fuel skid deck on the Upper Utility level—a commonly used staging area for backload cargo—the basket made contact with the top portion of the fixed ladder swing gate structure. The ladder remained attached, as it was bolted in place. Radio communication was used with the crane operator, and taglines were attached to the cargo; however, the taglines were not actively handled due to the height of the load off the deck.</t>
  </si>
  <si>
    <t xml:space="preserve">8' x 16' cargo basket </t>
  </si>
  <si>
    <t>During offloading operations, a small wooden crate containing valves and miscellaneous fittings tipped over inside an 8x24 shipping container (basket). The incident occurred when a four-part sling became caught underneath the crate, causing the crate to lift unevenly and tip. As a result, approximately half the contents spilled out of the crate, though all items remained contained within the basket.The crate sustained minor damage, but the contents—including small valves and fittings—were undamaged.</t>
  </si>
  <si>
    <t>Small wooden crate containing valves and miscellaneous fittings</t>
  </si>
  <si>
    <t xml:space="preserve">A personnel transfer was being conducted from the offshore platform to the M/V using a crane and personnel basket. While in motion, the crane's auxiliary winch experienced a sudden uncontrolled descent, resulting in a free-fall of approximately 15 feet. The individual involved (IP), who was secured inside the basket, fell to his knees due to the abrupt stop. The crane operator quickly regained control of the crane and safely returned the personnel basket to the platform. The IP was immediately assessed and treated by the field Emergency Medical Responder (EMR). Out of precaution, the IP was transferred to the M/V using a stokes litter and subsequently transported to C-Port 1. From there, the IP was taken via ambulance to University Medical Center (UMC) in New Orleans for further evaluation and treatment. </t>
  </si>
  <si>
    <t>Crane Component Failure</t>
  </si>
  <si>
    <t>Personnel basket with individual inside</t>
  </si>
  <si>
    <t xml:space="preserve">A crane incident occurred during a routine lifting operation. A 4,000-pound supersack containing leftover sandblasting sand was being lifted by the platform crane to place it into a shipping basket for transport to shore. During the lift, the supersack failed and fell approximately 20 feet to the solid deck below. There were no injuries, no personnel present in the drop zone, and no damage to the facility.The incident occurred during the final lift in a sequence of 15 identical supersacks. The previous 14 supersacks had been successfully lifted and loaded without issue.
Each supersack is manufactured with four integrated lifting straps, which are configured into two lifting points via factory-installed tethering straps.      </t>
  </si>
  <si>
    <t>4,000-pound supersack of sandblasting sand</t>
  </si>
  <si>
    <t xml:space="preserve">During unloading of a crane package from the motor vessel using the platform crane, the boom section of the package was being lifted when a hydraulic hose became entangled with the vessel’s bulwarks. This entanglement caused the hydraulic fitting to break, resulting in the release of approximately one tablespoon of hydraulic fluid onto the deck of the vessel. The spill was immediately contained and cleaned up with no further impact to operations or the environment. Estimated repair cost is approximately $200.       </t>
  </si>
  <si>
    <t>Crane package</t>
  </si>
  <si>
    <t xml:space="preserve">During lifting operations on the north Cellar Deck, a 550-gallon tote tank of oil was being landed using the Large Block Main Line. While lowering the load, flaggers observed the tote shift northward, resulting in contact with the front lid of a fiberglass life jacket box positioned along the handrail.
The contact caused the fiberglass lid to partially crack. The tote was ultimately landed safely, and no other equipment sustained damage. The facility’s leadership team was promptly notified.  </t>
  </si>
  <si>
    <t xml:space="preserve"> 550-gallon tote tank of oil </t>
  </si>
  <si>
    <t>Offloading operations were underway from a marine vessel to a platform. After the twelve-man sleeper was successfully landed, a construction consultant observed damage to a temporary laundry room that had been lifted earlier in the operation. The laundry room contacted an adjacent temporary living quarter during the lift, bending a fixed rain deflector downward and puncturing the fiberglass exterior near the entry door. The damage was immediately reported to the Person in Charge (PIC), prompting an investigation.
Consequences:Minor property damage only; no personnel injuries.
Estimated repair cost: $90.00 to replace and repair fiberglass exterior.</t>
  </si>
  <si>
    <t xml:space="preserve">Temporary laundry room </t>
  </si>
  <si>
    <t>While lowering a clamp to the +15 level, the auxiliary ball on the West Crane came into contact with the production deck. The impact caused the load cell cover on one side to detach, which immediately triggered an alarm to the crane operator. An all-stop was called.</t>
  </si>
  <si>
    <t>Clamp</t>
  </si>
  <si>
    <t>Lifting/Clamping Equipment / Material Handling</t>
  </si>
  <si>
    <t>During post-task cleanup after over-boarding a subsea tree with the 150-ton crane on the C-Constructor, a rusted piece of the TTS Crane oil cooler frame fell approximately 42 feet onto the main deck, landing within 1.5 ft of a Deck Foreman who was walking nearby. The object was a 1-foot-long, 4-inch-wide steel piece weighing ~0.5 lbs. No personnel were injured. The drop occurred in the 20% Safe Over Boarding Zone, and debris from the crane struck the foreman prior to the object falling.</t>
  </si>
  <si>
    <t>Subsea tree (over-boarding operation)</t>
  </si>
  <si>
    <t>A Contract Individual (CI) rigger attached 15' x 3/8" stainless steel slings to a gas buster stack pipe (approximate weight 4,000 lbs) and connected them to the auxiliary line of the South Crane. The rigger informed the CI Signalman that all was clear, and the signal was given to the crane operator. As the CI Crane Operator began slowly hoisting slack out of the line, he noticed a slight shift in weight. The rigger then observed that the sling was catching on a tank nameplate and instructed the Signalman to call a stop.</t>
  </si>
  <si>
    <t>Gas buster stack pipe</t>
  </si>
  <si>
    <t>While installing a pipeline jumper, the jumper hubs were soft-landed on the manifold and XT hubs. The ROV disconnected rigging from the jumper to recover the spreader bar. Following instructions from the supervisor, the crane operator began recovering the spreader bar. However, a single sling had not been disconnected from the manifold side of the jumper. As the spreader bar was lifted, the tension caused the XT gooseneck to plastically deform. Operations were immediately stopped. No injuries or pollution occurred, and the only damage was to the pipeline jumper.
On August 10, 2025, the damaged jumper was secured with additional rigging, lifted, and relocated to a safe zone 300 feet north of the wellsite, where it was wet parked on the seabed.</t>
  </si>
  <si>
    <t>Pipeline jumper</t>
  </si>
  <si>
    <t>During milling operations on the rig floor, the rotary was operating at approximately 2,500 ft/lbs of torque. Drill pipe was suspended in the slips with a bar clamp installed on top for additional support. While the pipe was positioned roughly 24 feet above the work basket handrail, the slips lost their bite, allowing the pipe to slide downward in an uncontrolled manner.
As the pipe descended, the tool joint struck the bar clamp, causing significant structural damage. The pipe remained within the well center and did not become a dropped object. No crane or external lifting equipment was involved. The damaged bar clamp was removed from service following inspection. No injuries occurred.</t>
  </si>
  <si>
    <t>Drill pipe (suspended in slips)</t>
  </si>
  <si>
    <t>rig floor tubular handling equipment</t>
  </si>
  <si>
    <t>During recovery of a BHA stand from row 28 on the Aux (forward) fingerboard, the main racker in manual mode pulled the stand. Another stand of 8 1/4" DC, located behind it, shifted and laid across the derrick, coming to rest in the aux dolly track. No personnel were on the Aux Rig Floor at the time; all personnel were in the Main Rig Floor step-back shelter. A restricted black access zone was established, and the stand was safely recovered.</t>
  </si>
  <si>
    <t>BHA stand (Bottom Hole Assembly stand)</t>
  </si>
  <si>
    <t>Main Racker (manual mode)</t>
  </si>
  <si>
    <t>While the Driller was preparing to pick up a joint of 5.5” tubing from the pipe catwalk, the Expro operator was preparing to operate the Expro tongs. The operator remained on the “slip function” page of the iPad control panel and inadvertently activated the Expro slips, causing them to open. This allowed a 41-ft joint of 5.5” tubing to fall approximately 54 ft down the rotary sock. At the time of the release, only a 5-ft stump was present at the rotary table. No personnel injuries occurred, and red zone management protocols were followed. Preliminary assessment indicates ~$5,000 damage to the pin end of the tubing. The event took place on the auxiliary side of the rig floor.</t>
  </si>
  <si>
    <t>41-ft joint of 5.5” tubing</t>
  </si>
  <si>
    <t>Expro slips (hydraulic slips, remotely controlled).</t>
  </si>
  <si>
    <t>While the crane team was lowering a 550-gallon chemical tote (approx. 5,000 lbs) using the West Crane, the tote became caught on a protruding ear of a ladder bracket, commonly referred to as the “back scratcher.” The snag caused minor damage: bolts on the top bracket were stripped, leaving the assembly hanging from the opposite bracket. No load release or personnel injuries occurred.</t>
  </si>
  <si>
    <t>550-gallon chemical tote (approx. 5,000 lbs)</t>
  </si>
  <si>
    <t>While removing equipment from the M/V, a load being lifted off the vessel snagged a gangway crossover handrail, causing a slight bend to the mid-rail and a cracked weld. The incident occurred while lifting a welding machine off the boat deck. Rigging personnel noticed that the slings were about to hang up on the unit’s exhaust pipe and immediately called “all stop.” The load was lowered back to the deck to correct the issue. During the subsequent lift, the corner pad eye on the welding machine frame snagged the aluminum gangway handrail, resulting in minor structural damage. No other equipment was damaged, and no personnel were injured.</t>
  </si>
  <si>
    <t>Welding Machine</t>
  </si>
  <si>
    <t>The drilling crew was preparing to remove the drilling riser. As part of the operation, the access walkway from the mezzanine deck to the drilling riser work platform was being removed using a hoist. During the lift, the walkway became wedged under hardline piping. The injured person (IP), a Floorhand, attempted to free the walkway by pushing it with his left hand.
When the walkway came free, two components pivoted on a hinge as designed, creating a pinch point. The IP’s left hand was caught, resulting in lacerations to the index and middle finger despite wearing impact-resistant gloves. The crew immediately stopped work, and the IP was escorted to the medic. At 2000 hours, the medic applied three stitches to the index finger and four stitches to the middle finger.
On 15 August, the IP was flown ashore for further medical evaluation at All Industrial Medical Services in Houma, LA. X-rays were taken, and the IP was prescribed antibiotics (Cephalexin). He was released to full duty and returned to work on 17 August 2025.</t>
  </si>
  <si>
    <t>Access walkway (from mezzanine deck to drilling riser work platform)</t>
  </si>
  <si>
    <t>While the P&amp;A crew was pulling tubing out of Well A-31 using the West Side Crane, the ball of a control line caught under the C plate. While the operator was slacking off the line, the toe of a Supreme operator’s boot became pinched under the beam. The crew promptly removed his foot from the boot and brought him to the living quarters for evaluation. The tip of his big toe was slightly pinched, with no further injury.</t>
  </si>
  <si>
    <t>Tubing (from Well A-31)</t>
  </si>
  <si>
    <t>The crew began hoisting the diesel fuel hose using the crane to transfer it to the MV for diesel loading operations. The hose was lifted via a connected D-ring and sling.
During the lift, the lower loop of the hose, positioned beneath the storage peg, swung slightly northward and became caught underneath a hose guide collar located below the peg. The flagger observed the issue and immediately called for an all-stop. However, before the lift could be fully halted, the hose came under tension, resulting in damage to the outer sheathing.
The crew freed the hose from the guide collar and performed a thorough inspection. The damaged portion was identified, and the hose was safely lowered back to its designated storage peg on the west production deck.
     -No fuel was released into the water.
     -The hose did not rupture.
     -No personnel were injured.
     -No environmental impact occurred.
Property/equipment damage: $3,794 (replacement/repair of hose).</t>
  </si>
  <si>
    <t>Load snag or contact</t>
  </si>
  <si>
    <t>Diesel fuel hose</t>
  </si>
  <si>
    <t>While performing a blind lift from the northwest Production Deck (NW PD deck), the banksman lost sight of the auxiliary line. The hook momentarily became wedged against a flange on the Heat Media tank exhaust before slack was pulled on the load. The load was then safely landed on the man deck. Upon inspection, the crew discovered the safety latch was bent and the top bolt had sheared off.
No personnel injuries occurred. Damage was limited to equipment, estimated at less than $25,000.</t>
  </si>
  <si>
    <t>Load from NW Production Deck (specific item not explicitly stated; likely equipment or process equipment)</t>
  </si>
  <si>
    <t xml:space="preserve">A crane incident occurred while maintenance personnel were repositioning the crane to gather measurements for replacement parts, the boom wire rope failed as the boom was being lowered into its cradle. At the time of failure, the boom was approximately three feet above the cradle, which caused the boom to freefall into the cradle. The resulting collision caused the lattice boom to buckle and bend nearly 90 degrees. Following the incident, the production crew established a danger area around the crane’s revolving structure and boom using caution and danger tape. </t>
  </si>
  <si>
    <t>Crane boom (being repositioned)</t>
  </si>
  <si>
    <t>A crane/material handling incident occurred on board a  Drill Ship. A crew was lifting a slick line unit with the #3 starboard side aft crane. The unit, which had been stored on the starboard side BOP setback platform, shifted slightly forward during the lift and contacted a secured stack of 5' x 12" x 12" wooden block sills positioned against the forward removable handrail. The impact caused stress to the handrail, leading one socket pin at the base to fail. The handrail swung open, resulting in two wooden sills falling approximately 8 feet onto an unoccupied structure below. No injuries were reported.</t>
  </si>
  <si>
    <t>Slick line unit</t>
  </si>
  <si>
    <t xml:space="preserve">A crane/material handling incident occurred during offloading operations from the M/V to the platform. The deck crew rigged a tote tank of Tri-Ethylene Glycol (TEG) with pre-slung slings and moved into their designated step-back zones. While the crane operator applied tension on the slings, one sling became caught beneath the lid of the tote tank, causing the lid to detach.
This was not considered a blind lift, and radio communication was maintained with the crane operator. The tote tank itself was not lifted off the vessel deck. Upon being informed of the issue, the crane operator was instructed to hoist down. The vessel crew, concerned about the integrity of the tote tank lid, declined to proceed with the offload. The load was unhooked, re-secured on the vessel deck, and later transported back to shore.The only reported damage was to the lid and retaining ring, with an estimated cost of $200. No injuries occurred.
</t>
  </si>
  <si>
    <t>Tote tank of Tri-Ethylene Glycol (TEG)</t>
  </si>
  <si>
    <t>A Contract Individual (CI) rigger attached 15' x 3/8" stainless steel slings to a gas buster stack pipe (approx. 4,000 lbs) and connected them to the auxiliary line of the South Crane. The CI Signalman confirmed all clear, and the crane operator began hoisting at slow speed. During the lift, a slight shift in weight was observed, and the rigger noticed the sling catching on a tank nameplate. The lift was immediately stopped before further damage or injury occurred. Inspection revealed the sling was damaged by an extruding placard on the side of the lower tank. No personnel injuries occurred.</t>
  </si>
  <si>
    <t>While using Crane #1 (Stbd Fwd, NOV 100T knuckle boom) to move a bulk barite hose to the boat for transfer, the belly of the moving hose caught the mud transfer hose that was hung off nearby. This contact caused the mud hose to become dislodged from its hang-off point, with the end containing the toto fitting draping downward toward the pump room porch on the starboard side. The hose end did not make contact with the deck as the middle portion remained secured with rope in the hose hanger.
No personnel were injured, and no equipment damage was reported. The hose was immediately re-secured. Operations continued without interruption.</t>
  </si>
  <si>
    <t>Bulk barite hose</t>
  </si>
  <si>
    <t xml:space="preserve">While offloading cargo from an Offshore Supply Vessel (OSV), platform personnel attempted to make a dynamic lift of approximately 8,000 pounds using the facility crane.
During the operation, the crane experienced a mechanical failure, resulting in significant damage to the crane and minor damage to the stern of the OSV. No personnel injuries occurred, and no marine debris was released into the water.
</t>
  </si>
  <si>
    <t>Human Error/Mechanical Failure</t>
  </si>
  <si>
    <t>Cargo (approx. 8,000 lbs)</t>
  </si>
  <si>
    <t>While backloading an 8' x 24' basket onto the motor vessel, the basket made contact with and bent the starboard aft exhaust flap. The crane operator was unaware of the contact, and the crew continued offloading and backloading operations. Rigging personnel on the vessel were using taglines to guide the basket. No personnel injuries occurred.</t>
  </si>
  <si>
    <t>Human Error &amp; Load Snag or Contact</t>
  </si>
  <si>
    <t>8' x 24' basket</t>
  </si>
  <si>
    <t>During routine vessel offloading operations, the EI-237K 2-inch potable water hose caught the engine access door of a welding machine, causing the door to separate from its welded hinge supports.
Crane Specs: American Aero OM-450, 80’, S/N: 80067
Conditions: Winds W 5 kts, Seas calm, Visibility 10 nm clear, Temp 90°F, Current SW 0.5 kts
Vessel was in steady position utilizing Dynamic Positioning.
The crane operator stated the vessel rigger had walked astern to clear the area and then gave the hoist signal.</t>
  </si>
  <si>
    <t>Load Snag or Contact &amp; Poor Planning</t>
  </si>
  <si>
    <t>2-inch potable water hose</t>
  </si>
  <si>
    <t>While lowering 4' by 8' steel plates to the west side of the Production Deck, the crane operator’s auxiliary line ball contacted a light fixture junction box located on the west side of the Drill Deck. The impact damaged a 90-degree fitting on the junction box. No personnel were injured, and the load was not damaged. The estimated cost to repair the light fixture junction box is less than $100.</t>
  </si>
  <si>
    <t>4' by 8' steel plates</t>
  </si>
  <si>
    <t>Steel Plate / Structural Material</t>
  </si>
  <si>
    <t>The crane operator began lifting the 2" water hose back to the platform. During the lift, the hose swung under the vessel’s stern horn. Despite the vessel captain issuing an “all stop” command, the hose parted before corrective action could be taken. No injuries were reported.</t>
  </si>
  <si>
    <t>2" water hose</t>
  </si>
  <si>
    <t>While performing crane operations, the crew was moving chemical tote tanks. During the lift, the rigger hooked up a tote tank, and as the crane operator began picking up the load, a corner of the tote became hooked into an adjacent tote. This lifted the second tote partially off the deck.
The rigger signaled the crane operator to stop, but the second tote overturned on the deck. The top of the tank came off, resulting in a chemical spill onto the deck.
Spill was immediately contained using absorbent pads.
Deck was solid, and no material went overboard.
Area was cleaned following containment.
No injuries occurred.</t>
  </si>
  <si>
    <t>Chemical tote tank</t>
  </si>
  <si>
    <t>Chemical / Bulk Liquid Container</t>
  </si>
  <si>
    <t>The crane crew was staging a 4' x 8' basket on the northeast side of Deck 1. The designated landing area on this porch is limited, and an existing basket was already staged in the space. The Deck Safety Person (DSP) determined that the new basket could be landed adjacent to the existing one.
During the attempt to pull the load into place, the crew realized the basket could not clear the existing basket. The riggers relaxed their hold on two 20 ft taglines, which allowed the suspended basket to bump into a light fixture, breaking it at the collar. Secondary drops protection (wire netting) successfully caught the light fixture, preventing it from falling to the deck below.
Estimated cost of damage: &lt; $1,000 (materials and labor)
No personnel injuries occurred
No items were dropped due to secondary protection
Weather at the time: partly cloudy, winds NE 6–12 kts, seas 1–3 ft</t>
  </si>
  <si>
    <t>4' x 8' basket</t>
  </si>
  <si>
    <t xml:space="preserve">While the crew was lifting a scaffold basket from the field’s motor vessel, the load made contact with an aluminum gangway positioned on the vessel’s deck. The impact caused a handrail on the gangway to bend. No personnel were injured, and there was no pollution associated with the incident. The estimated cost of repairs is less than $1,000. </t>
  </si>
  <si>
    <t>Scaffold basket</t>
  </si>
  <si>
    <t>A crane operator, using the EBI C30-60 crane, inadvertently caught the heliport chain link skirting with the D-ring of the stinger while lowering a 4’ x 6’ methanol table from the upper deck to a lower deck. The contact caused a roughly 2-foot triangular section of the skirting to become unsecured as the tie straps securing it to the frame were broken. No personnel were injured, no dropped objects occurred, and the crane or heliport frame sustained no structural damage. The heliport remains in service. What Work Was Being Performed?
Operations involved moving and installing a 4’ x 6’ methanol table from the upper deck to the lower deck. While lowering the table, the D-ring of the crane’s stinger contacted the edge of the heliport chain link skirting, breaking the tie straps. The load was under control and operations ceased immediately once the skirting was damaged.</t>
  </si>
  <si>
    <t>4’ x 6’ methanol table</t>
  </si>
  <si>
    <t>Equipment / Chemical Handling Table</t>
  </si>
  <si>
    <t>Lafayette (GOAR)</t>
  </si>
  <si>
    <t xml:space="preserve">During lifting operations, the crane crew prepared to move a bundle of drill pipe from the Tubular Feeding Machine (TFM) to the pipe deck. Slings were placed around both ends of the pipe bundle; however, one sling was unknowingly wrapped around the timing arm that controls the TFM holdback flaps.As the crane began the lift, the timing arm was pulled upward and bent. The rigging crew observed the issue, immediately called “all stop,” and the operation was secured. </t>
  </si>
  <si>
    <t>Bundle of drill pipe</t>
  </si>
  <si>
    <t>Pipe / Tubulars</t>
  </si>
  <si>
    <t>While moving doubles of 16" casing from the port forward pipe deck to the starboard side, the end of the lift contacted and struck a handrail on Kelly Bushing Centerline #3. The welds securing the handrail were damaged, though the pipe itself did not fall.
The damaged handrail section, approximately 2.5 feet in length, was later removed to eliminate drop potential. Barriers were in place, and no personnel were positioned beneath the suspended load or in the impact area.</t>
  </si>
  <si>
    <t>16" casing doubles</t>
  </si>
  <si>
    <t>During vessel backloading operations, a wooden crate placed diagonally in a basket became wedged. When the basket was lifted, the crate became unlodged and shifted, making contact with a contractor’s left hand, which was resting on the basket. The contractor was wearing impact gloves at the time and sustained a superficial abrasion to the left pinky finger. No medical treatment was required. No damage occurred to the facility or equipment.</t>
  </si>
  <si>
    <t>Wooden crate</t>
  </si>
  <si>
    <t>Lafayette</t>
  </si>
  <si>
    <t>The Auxiliary Drill Crew was engaged in running 28" casing in open water. The sixth joint of casing had been made up into the string. The junior driller was lowering the string to be set in the slips on the rotary and filled with seawater.
The casing supervisor observed that the slips were not setting correctly around the casing joint and instructed the driller to fill the casing with seawater at its current position. As this was done, the casing string shifted off its vertical position: the box end moved forward of the rotary and the pin end moved aft. This positional shift altered the elevators’ alignment on the bails, applying additional force to a roller guide, which broke free from its mounted position.
The roller guide was secured with secondary retention, preventing it from becoming a dropped object. The JBD (Job-Based Discussion) for the task prevented personnel from entering the red zone while the pipe was moving, so no injuries occurred. The casing was then filled with seawater and properly set in the slips.
Estimated cost of damage: $500 (roller guide replacement)
Personnel Injuries: None
Environmental Impact: None
Weather: Winds NW 10 kts, Seas 4–5 ft, Temp 85°F, Visibility 10 nm, clear and sunny</t>
  </si>
  <si>
    <t>28" casing</t>
  </si>
  <si>
    <t>Combination of Elevators, bails, and roller guide</t>
  </si>
  <si>
    <t>Houma (GOAR)</t>
  </si>
  <si>
    <t>At approximately 16:20, the crane crew was utilizing the West Crane to lift a UHP Unit from the lower deck through the west hatch up to the main deck. During the lift, the load struck a platform light, causing minor damage. The light remained affixed to the structure.
Estimated cost to replace the light: $1,500
No damage occurred to the crane.
No personnel were injured.
Weather at the time: 12–14 kt winds, 3–5 ft seas</t>
  </si>
  <si>
    <t>UHP Unit</t>
  </si>
  <si>
    <t xml:space="preserve">Heavy Equipment </t>
  </si>
  <si>
    <t>At 09:00 hrs on September 15, 2025, the ROV crew was recovering the vessel’s ROV following a routine BOP and riser inspection. During recovery, the wire rope from a secondary winch connected to the cursor parted at the eye of the wire rope.The parted end of the wire rope remained attached to the winch.
-No personnel were in the immediate area at the time of the incident.
-No items were dropped or lost overboard.
-No injuries occurred.</t>
  </si>
  <si>
    <t>ROV (Remotely Operated Vehicle)</t>
  </si>
  <si>
    <t>Subsea Equipment / ROV</t>
  </si>
  <si>
    <t>secondary winch</t>
  </si>
  <si>
    <t>On September 15, 2025,  a crew was staging 20-foot sections of 6-inch (Schedule 80) pipe for installation on the sump deck beneath the cellar deck. The task involved using two chain hoists and a tugger in a “handshake” method to maneuver the pipe horizontally onto scaffolding.
During the process, the affected individual’s (AI) right index finger was caught between a 150-class flange on the pipe and a diagonal structural member of the platform. The AI sustained a fingertip laceration and tuft fracture of the distal phalanx. Immediate first aid was administered, and the AI was evacuated for medical evaluation and treatment.
No property damage or environmental impact occurred.</t>
  </si>
  <si>
    <t>20-foot sections of 6-inch (Schedule 80) pipe</t>
  </si>
  <si>
    <t>Pipe/ Piping Material</t>
  </si>
  <si>
    <t>Material handling / Horizontal pipe staging (using chain hoists and tugger)</t>
  </si>
  <si>
    <t>On September 17, 2025,  a ½-inch x 3-foot sling parted while attempting to lift a transfer hose from the manifold hang-off peg. As the crane operator raised the hook, the horn of the hose hanger became caught on the underside of the hang-off peg. The resulting tension caused the sling to fail.
No taglines were in use, and the lift was considered a blind lift. An all stop was immediately called, and the crane was lowered safely. The failed sling was removed and replaced with a new sling.</t>
  </si>
  <si>
    <t xml:space="preserve">Human Error/Load Snag or Contact </t>
  </si>
  <si>
    <t>Transfer hose</t>
  </si>
  <si>
    <t>A 4 ft x 12 ft basket was being landed on the pipe deck. During the maneuver, the basket contacted a rental pneumatic pump (serial # CPR 82362), causing damage to the pump’s hose attachment port.
Per drilling contractor policy, no taglines were in use during the lift. The connection point for the hoses extends beyond the frame of the pump skid and was positioned on the opposite side of the pump, out of view of the banksman. As the basket was lowered, it struck and damaged the protruding hose connection.
The banksman and rigger notified the crane operator immediately after the basket was landed. The job was stopped, and rig management and the vendor were notified.
Estimated cost of replacement pump: $8,000 (maximum).
Personnel Injuries: None.
Weather at time of incident: Winds 10–12 kts from 093°; Temperature 92°F.</t>
  </si>
  <si>
    <t xml:space="preserve">4 ft x 12 ft basket </t>
  </si>
  <si>
    <t>During offloading operations from a supply vessel, a chemical tote was being maneuvered into its designated storage area onboard the facility. While positioning the load, wind conditions caused the tagline to swing into contact with a facility-mounted light fixture. The tagline wrapped around the fixture and was pulled taut, damaging the light bracket.
The light fixture remained secured by secondary retention, preventing a dropped object. In accordance with the approved lift plan, no personnel were in proximity to the suspended load at the time of the incident.
Estimated cost of damage: $978 (light fixture repair)
Personnel Injuries: None
Dropped Objects: None (secondary retention effective)</t>
  </si>
  <si>
    <t>While setting up for a static auxiliary line lift on the pipe deck, the crane operator noticed that the boom would not respond when attempting to boom up. To troubleshoot, the operator boomed down, causing the boom to lower unexpectedly. After three attempts, full control of the boom was regained, and the crane was secured without incident. There was no damage to the crane, platform, or equipment. Crane mechanics were dispatched to inspect and resolve the issue.</t>
  </si>
  <si>
    <t>Maintenance issue</t>
  </si>
  <si>
    <t>Static Auxiliary Line (pre-lift setup)</t>
  </si>
  <si>
    <t xml:space="preserve">Other </t>
  </si>
  <si>
    <t>During offloading operations at the offshore facility, the Marine Vessel crane operator added a 2-inch water hose lift to the lift plan. While lifting the hose from the platform to the vessel, the loose end became entangled with a diesel hose. A rigger attempted to untangle the hose but did not notice that the portion secured to the handrail with manila rope was tightening. Due to age, wear, and tension, the hose parted. Both ends remained secured on the facility. No personnel were injured, and no items were lost overboard. The replacement cost for the damaged hose was $1,485.</t>
  </si>
  <si>
    <t>2-inch water hose</t>
  </si>
  <si>
    <t>New Orleans District</t>
  </si>
  <si>
    <t>On September 22, 2025,  a crane operator was unloading an offshore supply vessel when the D-rings of a cargo basket became tangled at the stinger. The operator attempted to lower the basket back onto the vessel’s deck; during this maneuver, the basket contacted a bulk hose that had been laid out on deck but was not in use. The hose sustained visible damage. Boat crew immediately reported the incident to the vessel captain, who notified theofshore facility. The damaged hose required replacement at a cost of $2,100.</t>
  </si>
  <si>
    <t>Cargo/Basket</t>
  </si>
  <si>
    <t>While lifting a Weatherford toolbox positioned between a tool basket and an MPT tank, the toolbox caught on the latch handle of the adjacent tool basket. The Banksman immediately noticed the snag and instructed the crane operator to set the load back down. The lift was safely stopped without further incident. However, the latch handle of the adjacent tool basket sustained damage.</t>
  </si>
  <si>
    <t>Weatherford toolbox</t>
  </si>
  <si>
    <t>During riser run operations, the Driller installed the Riser Running Tool (RRT) into the #4 Slick Joint to be run. The Riser Cat Walk (RCW) operator communicated that the RCW was in “Free Wheel,” and the Driller verified this on the SDI screen before hoisting the Slick Joint. Approximately 5 feet into the lift, the pin end of the Slick Joint pulled out of the RCW bucket and fell onto the RCW bed. The joint was lifted and repositioned into the RCW bucket. Subsea inspection revealed scarring on the booster and conduit stabs of the joint. The decision was made to swap the damaged joint with a spare from Riser Bay. No personnel were injured, and there was no further equipment damage.</t>
  </si>
  <si>
    <t xml:space="preserve"> #4 Slick Joint </t>
  </si>
  <si>
    <t>Riser Joint / Slick Joint</t>
  </si>
  <si>
    <t>Riser Running Tool (RRT), used in combination with the Riser Catwalk (RCW) system</t>
  </si>
  <si>
    <t>While test fitting a flange on the MB-22 wellhead in the well bay, the crew used the gantry crane to lift the flange to the +50 deck. The flange was initially resting on the mounting bolts, and during lifting it tilted and hung on the bolts. The worker at the wellhead directed the signal person to stop the lift via radio. Although the crane operator released the controller button, the hoist motor coasted due to inertia, causing the sling to part. The sling was properly rated and certified. Damage was limited to the sling (replacement cost $421). There were no injuries or dropped objects.</t>
  </si>
  <si>
    <t>Flange (for MB-22 wellhead)</t>
  </si>
  <si>
    <t>Wellhead / Pressure Equipment Component</t>
  </si>
  <si>
    <t xml:space="preserve">While offloading an extension ladder from the MV Haden to the LB Brazos, the lower half of the ladder disengaged from the track and fell approximately 2 feet onto the MV Haden deck. No personnel were injured, and no one was in the cone of exposure per the lift plan. There was no property damage. Following a safety standdown, the ladder was safely lifted onto the facility. </t>
  </si>
  <si>
    <t>Extension ladder</t>
  </si>
  <si>
    <t>N/.A</t>
  </si>
  <si>
    <t>While performing the third lift from a boat to the structure, the crane operator heard a loud pop and immediately activated the crane ESD, shutting down the crane. Inspection revealed that an engine rod had busted through the engine block, leaving the load suspended approximately 20 feet above the platform deck. An all-stop was called, the area under the load was barricaded, and all platform personnel were notified to avoid the hazard.</t>
  </si>
  <si>
    <t>Engine</t>
  </si>
  <si>
    <t>While offloading a generator from a supply vessel, the generator rotated and struck the steel bumper on the port side. The impact caused dents to the generator enclosure. The damage was evaluated and determined to be cosmetic only, with no repair costs required.</t>
  </si>
  <si>
    <t>The crane operator was using the north Seatrax crane to move an empty 550-gallon tote tank from the northwest top of the column. During the lift, the tote tank made contact with the corner of a speaker angle-iron bracket, resulting in damage to the speaker bracket, speaker housing, and bending of the angle iron.
The speaker cable remained undamaged, and no personnel injuries occurred.
The estimated cost of material replacement is approximately $850.
A safety stand down was conducted at the 12:00 PM noon meeting, where the event was reviewed and safe-lifting protocols were reinforced with the crew.</t>
  </si>
  <si>
    <t>550-gallon tote tank (empty)</t>
  </si>
  <si>
    <t>While racking back a short BHA stand in 2-arm mode using the auxiliary racker, the lift sub at the top of the short BHA stand contacted the upper pipe pusher. This impact caused bending of the cylinders on the upper pipe pusher. No dropped objects occurred, and the red zone was clear by design. Estimated damage cost is less than $5,000.</t>
  </si>
  <si>
    <t>Short BHA stand</t>
  </si>
  <si>
    <t>Auxiliary racker (pipe-handling equipment)</t>
  </si>
  <si>
    <t xml:space="preserve">A routine lifting operation was conducted involving a Danos crane operator, two GIS riggers, and the Seatrax Lifting Authority. After safely transferring a welding machine from the supply vessel to the main deck using the West crane, the crew removed the four-part sling from the crane hook and set it on the deck grating to unhook the welding machine.
The sling and taglines were then reattached to the empty crane hook in preparation for the next lift. During the cable-up sequence, one of the sling hooks became lodged in the deck grating. The crane operator continued to cable up until resistance was noticed, but before the crew could initiate an all-stop, the hook tore free, causing minor damage to the sling hook. No personnel were injured. Estimated damage totaled $100. </t>
  </si>
  <si>
    <t>Four-part sling (empty rigging assembly)</t>
  </si>
  <si>
    <t>While lifting a portable tank using the facility’s East Crane, the load accidentally struck a deck light fixture, causing the fixture to fall to the deck. There were no injuries, no dropped objects other than the fixture, and no damage to the crane, rigging, or load. Estimated damage to the light fixture is approximately $3,600.</t>
  </si>
  <si>
    <t>Portable Tank</t>
  </si>
  <si>
    <t xml:space="preserve">At approximately 10:00 AM on 10/2/2025, the drill crew was building 5 7/8" slick stands offline on the Auxiliary Well Center. After completing a triple Range 3 stand, the stand was being lowered into the rotary sock to torque the lift sub on top. During this process, the bottom of the stand contacted the bottom of the rotary sock, causing the elevators to slide down and contact the bottom of the lift sub. This resulted in the stand pushing into the side of the rotary and bending a joint of 5 7/8" pipe. No personnel were in the red zone, and no dropped objects occurred. Estimated damage cost is approximately $2,500 USD. </t>
  </si>
  <si>
    <t>5 7/8" slick drill pipe stand (Range 3)</t>
  </si>
  <si>
    <t>Elevators</t>
  </si>
  <si>
    <t>The crane crew was in the process of transferring the 500-ton bail to the lower rack on the pipe deck using 30-foot slings attached to the gripper head on Crane #1. During the lowering process, the bottom of the gripper inadvertently contacted the handrail of the gripper cradle, resulting in damage to the handrail. The estimated cost of repair is $500.
The lift was not blind, and both radio and hand-signal communication were in use throughout the operation. TOI procedures do not require the use of tag lines for this task, and their use would have required a formal risk assessment.
Upon contact, an all-stop was immediately initiated and the Area Authority was notified. The affected area was barricaded, and the gripper head on Crane #1 was inspected for damage. All personnel were positioned in designated “safe step-back areas” in accordance with the Job by Design procedures, preventing any potential injury.A safety stand-down was conducted with the crane crew to reinforce situational awareness and communication expectations.</t>
  </si>
  <si>
    <t>500-Ton Bail</t>
  </si>
  <si>
    <t xml:space="preserve">Pipe/Tubulars </t>
  </si>
  <si>
    <t>On October 5, 2025, at approximately 03:15 AM, a crane operator was moving a 6' x 6' cargo box from the upper cooler deck using the north Seatrax crane when the load contacted a fiberglass fire extinguisher box. As the lift began, the cargo box shifted due to the headache ball not being centered over the load, resulting in a secondary strike to the fire extinguisher box and causing minor damage. No personnel were injured, and the estimated replacement cost is $350. A safety stand down was conducted with the crew immediately afterward to review the event and reinforce proper lifting protocols.</t>
  </si>
  <si>
    <t xml:space="preserve"> 6' x 6' cargo box</t>
  </si>
  <si>
    <t>At approximately 01:20 hours, damage occurred to the small hatch cover of a cuttings box during lifting operations. As the crane took the weight of the load, the banksman observed that a sling had become trapped beneath the hatch and instructed the crane operator to stop; however, damage had already occurred by the time the lift was halted. Operations were immediately suspended and supervisors notified. Weather conditions contributed to operational difficulty, with 20–25 knot winds from the south, a ship’s heading of 295°, and a rough sea state with 4–6 ft waves. The incident was initially reported via eWell at 04:35 hours with planned follow-up via after-hours notification around 07:00 hours. Subsequent assessment determined the estimated damage to be approximately $200 USD.</t>
  </si>
  <si>
    <t>Cuttings Box (with small hatch cover)</t>
  </si>
  <si>
    <t>On October 8, 2025, at approximately 1745 hours, the deck crew was in the process of removing an empty 4 ft. x 4 ft. open-top basket from the sack room located below deck using Crane #4 (Port Forward). The basket was being hoisted vertically through the hatch opening toward the main deck.
During the lifting operation, a corner of the basket contacted a support beam on the sack room hatch lid. This contact caused one of the four 1/2-inch lifting slings to fail. Following the sling failure, the crane operator maintained control of the load, and the basket was carefully lowered back to the deck without further incident.
No personnel were positioned in the red zone at the time of the event, and no dropped objects occurred.The damaged sling was removed from service. The estimated replacement cost for the sling was approximately $1,650.</t>
  </si>
  <si>
    <t>Load Snag or Contact / Rigging Equipment Failure</t>
  </si>
  <si>
    <t>4' x 4' open-top basket.</t>
  </si>
  <si>
    <t>On October 8, 2025, at approximately 1150 hours, Crane #1 was undergoing a routine hook hoist limit test prior to shutdown. The crane operator was performing pre-lift checks while the crane was being removed from the cradle. No cargo handling operations were in progress at the time, and therefore no JSA was in place.
After the hoist limit was activated, the operator observed that the hook continued to travel upward beyond the intended limit. The operator attempted to lower the hook; however, the hook continued moving upward, indicating a malfunction of the hoist limit control.
The operator immediately activated the emergency shutdown system. During the emergency shutdown sequence, the headache ball contacted the cheek plate. All crane operations were subsequently secured, and the emergency release on the crane hook was activated to remove any remaining load.
The crane was placed out of service, and shoreside technical support was consulted to develop a troubleshooting and inspection plan. A comprehensive inspection was initiated to identify the cause of the anomaly.
No personnel injuries or dropped objects occurred as a result of this event. No cargo was involved in the operation. Minor damage was identified to the crane sheave, with an estimated replacement cost of approximately $4,000.</t>
  </si>
  <si>
    <t>On 10/09/2025 at approximately 16:00 hours, while offloading the motor vessel, a cutting box being handled during material transfer made unintended contact with a rental generator located on the deck of the vessel. The impact damaged the fire suppression handle, causing the generator’s CO₂ system to discharge. No personnel were in the line of fire, and no injuries occurred. The only damage was to the generator’s suppression system. The generator will remain onboard the vessel and be returned to shore for repair.</t>
  </si>
  <si>
    <t>Load Snag or Contact / Human Error / Poor Planning</t>
  </si>
  <si>
    <t>cutting box</t>
  </si>
  <si>
    <t xml:space="preserve">On 10/11/2025, a lifting operation was conducted using the South Crane (Model 500H, 38,400 lb capacity, 80 ft boom) to pick up an 8' x 20' cargo basket weighing 8,000 lbs from the aft section of the M/V, positioned on the southwest side of the platform with its bow facing south. As the basket was hoisted, the load swung aft and struck a handrail on the vessel’s stairway accessing the swing deck, causing a slight bend. No personnel were injured, and the basket remained under control. The vessel crew manually straightened the handrail, and the M/V owner reported a damage value of $0.00 with no repairs required.
Taglines were used and the rigger was properly positioned holding the tagline. Weather conditions were favorable: 88°F, clear visibility 8–10 miles, seas 3–4 ft, winds 10–15 kts from the southwest, current 3 kt SW. The crane operator did not initially report the contact, and the M/V departed the location without notifying platform personnel of the damage. </t>
  </si>
  <si>
    <t>8' x 20' cargo basket</t>
  </si>
  <si>
    <t>Deck Cargo / Cargo Basket</t>
  </si>
  <si>
    <t>During completions operations, a drillship recovered the subsea beacon basket to the surface using the port-forward NOV knuckle-boom subsea crane. After landing the basket on the pipe deck, crew members observed that a section of the beacon storage rack was missing. The missing component consisted of two aluminum box-frame support arms forming the right-hand side of the rack. CCTV footage later showed the crane line and basket swaying significantly under subsea current influence during recovery. The separated aluminum section was not visible during recovery, indicating the structural failure occurred subsea, and the broken section fell to the seafloor. No injuries occurred, and no TOI/BP HSE report was generated for this event.</t>
  </si>
  <si>
    <t>Subsea beacon basket (with integrated storage rack)</t>
  </si>
  <si>
    <t xml:space="preserve">At approximately 04:00 hours, during a routine backloading operation, a 40-foot basket was being transferred from the platform to a supply vessel. During the lift, the load made unintended contact with the exhaust stack located on top of the gas buster. The impact caused minor damage to the exhaust stack; however, the welds remained intact, and no components were dislodged. There were no dropped objects or injuries to personnel as a result of the incident. </t>
  </si>
  <si>
    <t>Crane Boom Contact / Load Snag or Contact / Human Error</t>
  </si>
  <si>
    <t>40-foot Basket</t>
  </si>
  <si>
    <t>On October 14, 2025 at approximately 0500 hours, the starboard forward Crane Operator was instructed by the Rig Floor to move a sub. While booming down to the second bay, the Crane Operator was focused on his camera system. When he looked up, he realized the boom had contacted the Riser Gantry Crane J-Box Guard.
No personnel were in the line of fire, and no dropped objects occurred. The job was immediately stopped, and the DF, TP, WSL, OIM, and Sr. RSA were notified.
Damage was minimal—under $500—and the rig crew replaced the angle-iron guard frame using onboard materials.</t>
  </si>
  <si>
    <t>Sub (substructure / sub component)</t>
  </si>
  <si>
    <t>At approximately 0830 hours, the BOP crane made contact with a manual handling tool installed on top of the BOP while being moved for equipment installation. The tool became wedged under the crane frame. No dropped objects or loss of primary containment occurred. Estimated damage is ~$1,500 USD.</t>
  </si>
  <si>
    <t>Tool</t>
  </si>
  <si>
    <t>During vessel offloading operations on the platform, the auxiliary jib extension of the American Aero G-20-HD crane sustained damage. The incident occurred while using the auxiliary line to hoist equipment. Upon inspection, it was determined that the auxiliary jib extension had been overloaded, resulting in structural damage that rendered both the extension and the auxiliary line inoperable. Both components were immediately taken out of service and scheduled for replacement.
There were no injuries to personnel and no environmental impacts as a result of the incident.</t>
  </si>
  <si>
    <t>On October 16, 2025, at approximately 0230 hours, crane operations were being conducted on the west side wing deck of the wellhead deck in support of completion activities for Well MB019. During the operation, frac iron was being lifted from the frac hanger using a crane under the supervision of the crane operator, with the lead roustabout operating the controls.
Due to the presence of a porch structure above the load, the crane was unable to position directly over the lift point, resulting in limited clearance and restricted visibility. The lift was classified as a blind lift, and taglines were in use to assist with load control. A designated banksman was providing guidance throughout the operation.
As the crane was slowly hoisted, a support beam associated with the frac iron made contact with a nearby light fixture. The contact caused the light globe to break. The light was equipped with secondary retention and protective netting, which prevented any components from falling. The light housing remained undamaged.
The crane operator maintained control of the load, and the frac iron was safely repositioned and landed without further incident. No personnel injuries occurred, and no dropped objects were reported. Environmental conditions were favorable, with no excessive wind or sea state at the time of the operation.
The damaged light globe was removed from service. The estimated cost of replacement was approximately $250. The incident was reported, and a safety stand-down was conducted with the involved personnel.</t>
  </si>
  <si>
    <t>Load Snag or Contact / Human Error</t>
  </si>
  <si>
    <t>frac iron</t>
  </si>
  <si>
    <t>During a routine personnel transfer from the M/V to the  facility using the East Crane, the personnel basket made unintended contact with the vessel’s stern bulwark. Immediately upon liftoff from the vessel deck, the basket swung toward the starboard stern due to vessel movement and contacted the top rail of the bulwark.
One individual onboard the basket made contact with the bulwark during the swing. The crane operator immediately lowered the basket back to the vessel deck, and all personnel disembarked. After recentralizing the empty basket, the transfer was safely completed.
The impacted individual (IP) reported soreness and was evaluated by the Salamanca medic. The assessment revealed a bruise on the back left shoulder with no restricted movement. No treatment was required, and the IP will continue to be monitored.</t>
  </si>
  <si>
    <t xml:space="preserve">Personnel </t>
  </si>
  <si>
    <t xml:space="preserve">While positioning the crane boom into its designated rest on the lift-boat Vanessa, the crane operator inadvertently set the boom down on the left-side frame/guide. This misalignment caused the boom to make contact with the inner post of the boom rest, resulting in damage to the grating, a lattice cross member of the boom, and the boom rest itself.
Upon recognizing the issue, the operator ceased movement and requested a crew member to inspect the situation. The inspection confirmed that the inner post had entered the lattice structure of the boom. The operator then carefully lifted the boom off the post and successfully repositioned it into the correct resting position. The incident was immediately reported to the Person in Charge (PIC), and an investigation was initiated.         </t>
  </si>
  <si>
    <t>Crane boom being positioned into its rest</t>
  </si>
  <si>
    <t>On 19 October 2025 at approximately 13:40 hours, a man overboard incident occurred on a TLP while a worker was performing painting activities on the NE Hull Column near the waterline using a spider basket. During the operation, the spider basket experienced an equipment failure and slowly descended approximately five feet into the water, resulting in the worker entering the water.
Nearby personnel immediately initiated the Incident Command System (ICS) response and notified platform leadership. The onsite rescue team promptly recovered the worker. The worker self-ambulated to the medic and was evaluated, with no injuries or illness reported. As a precaution, the worker was sent the following day for additional medical evaluation, which was classified as a medical evacuation.</t>
  </si>
  <si>
    <t>Personnel Basket
(Spider basket used for working over water)</t>
  </si>
  <si>
    <t>hoisting system</t>
  </si>
  <si>
    <t xml:space="preserve">During routine operations to lower the Elmer into its designated resting position on Rig 9, the crew utilized the North Crane and a nylon sling for the lift. As the Elmer was being lowered, the nylon sling began to slide upward along the body of the Elmer. This unanticipated movement caused the sling to become misaligned and ultimately severed.
As a result of the sling failure, the Elmer dropped uncontrolled into its resting position on the mast, causing impact-related damage to the component. No personnel were injured, and no environmental release occurred.  </t>
  </si>
  <si>
    <t>Elmer component</t>
  </si>
  <si>
    <t>While lowering an out-of-service tow bridle onto the deck of the M/V Caribou, one of the end caps on a tri-plate bridle separated. Two metal components fell approximately 10 feet to the deck. At the time, deckhands were actively coiling tow ropes nearby.
---The first piece, weighing 23.2 lbs, landed approximately 5 feet from a deckhand.
---The second piece, weighing 26.2 lbs, landed approximately 3 feet from another deckhand.
Despite the close proximity to personnel, no injuries or equipment damage occurred. The lift was safely completed, and crane operations were immediately suspended pending investigation. A DROPS Calculator assessment classified both falling objects as having “Fatality” potential due to their weight and drop height.</t>
  </si>
  <si>
    <t>Tow bridle component</t>
  </si>
  <si>
    <t>On October 23, 2025, at approximately 1300 hours, the Forward crew was conducting a routine blind lift using a crane in the Upper Utilities Module. The crane was rigged to a drum rack, which had been lowered to approximately one foot above the deck. The crane was stopped to allow riggers to use taglines for final positioning of the load.
During this adjustment, a rigger pulled on a tagline, causing the drum rack to swing unexpectedly. As a result, the load made contact with the Shunt Trip switch box for the Cardamom MCC, causing physical damage to the box housing. Fortunately, the shunt trip button was not activated, and no electrical trip or interruption occurred.
All necessary repairs were completed on October 26, 2025.</t>
  </si>
  <si>
    <t>The drilling crane operator was positioning the 40-foot I-beam for placement on the southside of the DD 202 Pick Rack. After determining the crane could not boom up high enough to properly land the beam in the intended location, the operator began swinging the load back to the east.
As the load was lifted above a 15-foot light pole on the southeast side of the pipe rack, the crane operator stopped cabling up. At this point, the nylon slings unexpectedly slipped approximately 3 feet inward on the beam, causing damage to one of the slings.
The load was safely landed on deck without further incident. Personnel were positioned approximately 10 feet from the load at the time of the sling failure.</t>
  </si>
  <si>
    <t>40-ft I-beam.</t>
  </si>
  <si>
    <t xml:space="preserve">New Orleans </t>
  </si>
  <si>
    <t>On 10/24/2025, the crane crew was transferring the 500-ton bail to the lower rack on the pipe deck using 30 ft. slings attached to the gripper head. As the load was being lowered into the rack, the bottom of the gripper inadvertently contacted the handrail of the gripper cradle, resulting in damage to the handrail. Estimated repair cost is $500.
The lift was not blind, and both radio and hand-signal communication were in use. TOI procedures do not require taglines for this task; the use of taglines would have required a formal risk assessment. Upon contact, an all-stop was initiated and the Area Authority was notified. The area was barricaded, and the gripper head on Crane #1 was inspected for damage. All personnel were properly positioned in designated “safe step-back areas” per TOI Job by Design, preventing any risk to personnel. A safety stand-down was conducted with the crane crew to reinforce situational awareness and communication practices.</t>
  </si>
  <si>
    <t xml:space="preserve">Load Snag or Contact </t>
  </si>
  <si>
    <t>500-ton bail and gripper head associated with subsea/wellhead operations</t>
  </si>
  <si>
    <t xml:space="preserve">New Orleans (GOAR) </t>
  </si>
  <si>
    <t>During offloading of a toolbox from the crew boat, a heave caused slack in the rigging to catch one of the toolbox lid handles. One side of the handle partially broke from the lid, but the handle did not detach completely.
An “All Stop” was called immediately, and a visual inspection of the toolbox and rigging was conducted. No additional damage was observed, and the lift was safely completed onboard the platform.
The toolbox belonged to Non-Explosive Oilfield Products (NEO), a Shell third-party contractor. The estimated cost of repair is less than $500.
At the time of the incident, taglines were attached but not actively managed by vessel riggers, who typically attach taglines and then move to a safe area. Communication with the crane operator was maintained via VHF radio. The lift was not blind; the operator had a clear view of the load.</t>
  </si>
  <si>
    <t>During the installation of a new cable tray, a structural support was being lifted using 4/1 rope. While maneuvering the support, it contacted the sight glass on ILST-141, causing a minor crack. The sight glass is a visual interface level gauge for the free water knockout and contains no liquids or pressure. Damage is estimated to be below the $25k reporting threshold.No equipment or facility shutdown was required.Estimated replacement cost is approximately $1,000.</t>
  </si>
  <si>
    <t>Human Error/Load Snag or Contact</t>
  </si>
  <si>
    <t>Cable tray support</t>
  </si>
  <si>
    <t>Rigging Equipment / Lifting Device – Rope</t>
  </si>
  <si>
    <t>The crew was in the process of replacing a Coriolis meter on the MPD (Managed Pressure Drilling) tower located in the moonpool area. Using the Christmas Tree crane, personnel were moving the Coriolis meter from its storage crate to the MPD tower. The meter, which is U-shaped with approximate dimensions of 3 feet by 4 feet and weighing 635 pounds, was being lifted when the load unexpectedly shifted during the transfer. As a result of the shift, the flag end of the meter contacted the deck surface, causing a dent to the equipment body. Throughout the incident, the weight of the meter remained fully supported by the crane at all times, and there was no dropped object or uncontrolled descent. No personnel were injured during the incident.</t>
  </si>
  <si>
    <t>Coriolis meter, 635 lbs.</t>
  </si>
  <si>
    <t>On 10/25/2025 at approximately 15:55, an aluminum gangway handrail was damaged when contacted by an 8 ft. x 24 ft. cargo basket being backloaded to the Motor Vessel. The cargo basket was being lowered with two personnel on taglines and a flagger guiding the crane operator. Slight movement of the workboat caused the basket to contact the gangway handrail. All personnel were in proper positions, and no injuries occurred. Damage to the handrail is estimated at $500. The job was stopped, the area secured, and the load and gangway assessed for further damage or potential dropped objects</t>
  </si>
  <si>
    <t>8 ft. × 24 ft. cargo basket</t>
  </si>
  <si>
    <t>During a routine lifting operation, the crane operator lowered the boom while a spotter was positioned beneath the E Crane. As the boom lowered, the tugger winch at the base of the crane contacted the top of the hose reel roller guide, causing a minor bend. The hose reel remains functional, and repairs can be completed on site without affecting operational capacity. Total estimated repair cost is $200. A safety stand-down was conducted with the crane crew following the incident.</t>
  </si>
  <si>
    <t>No Load / Crane Component
(Boom positioning with no suspended load.)</t>
  </si>
  <si>
    <t xml:space="preserve">On 10/27/2025 at approximately 0110, Crane #4 was moving an HPR beacon from the ROV cage to the deck. While swinging the beacon over the side, the clump weight (180 lbs.) fell approximately 38 feet into the sea due to apparent failure of an eye bolt on the clump weight bridle. No personnel were injured. The job was stopped, and the area was secured immediately. The Argos platform was notified via the DP room. The clump weight was subsequently recovered. </t>
  </si>
  <si>
    <t>HPR beacon and associated subsea equipment</t>
  </si>
  <si>
    <t xml:space="preserve">On the morning of October 28, 2025, the P-550C slops pump was being backloaded from the facility onto the cargo vessel using crane operations. As the pump was being lowered, a swell caused the vessel deck to rise unexpectedly, bringing the deck into contact with the suspended load.
This upward movement caused the slops pump to bump into the hydraulic directional control valve handle on a rental spooler located on the vessel deck. The pump landed prematurely, and the impact resulted in the spooler handle being bent. The slops pump itself sustained no damage, and no injuries or environmental impacts occurred.                                                                                            Damage: Bent hydraulic directional control valve handle on rental spooler                                                 Weather Conditions:
Winds: 7 knots
Swells: 6'–8' with rolling swells of 12'–14'
Sky: Clear                                                                                              </t>
  </si>
  <si>
    <t>P-550C slops pump</t>
  </si>
  <si>
    <t xml:space="preserve">On October 28, 2025, at approximately 1115 hours, crane operations were being conducted on EC 328 B to remove the final hose section from a rental submersible fire water pump. During the lift, the platform crane was used to hoist a 4-inch hose section equipped with a flange.
While the load was being raised, the flange became snagged on either the handrail kickplate or a nearby platform identification sign. The handrail involved was a removable, socket-style system. As the load continued upward, the handrail pins disengaged from their sockets, causing two connected sections of handrail, along with the attached platform sign secured by U-bolts, to become dislodged.
The handrail sections and platform sign subsequently fell overboard and could not be recovered. A stop work was immediately initiated, and personnel were removed from the area. A Working from Heights checklist and permit were completed prior to re-entering the area. A temporary barricade was installed to secure the affected location until replacement handrails could be obtained and installed.
A second platform identification sign on the opposite side of the platform remained in place, ensuring continued compliance with regulatory facility identification requirements.
No personnel injuries were reported. The estimated replacement cost for the lost handrails and platform sign is approximately $2,500. </t>
  </si>
  <si>
    <t>4-inch fire water pump hose section</t>
  </si>
  <si>
    <t>While moving the Tubing Head Spool’s transport plate from the pipe deck to the main deck, the plate made contact with a handrail. The operation was immediately stopped, and rig management was notified.
Investigation revealed slight damage to the expanded metal on the handrail, which serves as DROPS netting. No personnel were injured, and no DROPS events occurred. The operation was conducted without taglines, in accordance with contractor policy. Communication with the crane operator was maintained via radio.
The estimated cost to repair the handrail damage is approximately $750.</t>
  </si>
  <si>
    <t>Tubing Head Spool Transport Plate</t>
  </si>
  <si>
    <t xml:space="preserve">During offloading operations from the M/V, a 15,500-pound accumulator swung unexpectedly toward the port-side cargo railing. The load made contact with the railing, resulting in minor structural damage, specifically cracking at the weld points. The accumulator itself was not damaged, and the lift was completed without further incident or injury.        </t>
  </si>
  <si>
    <t>15,500-lb accumulator</t>
  </si>
  <si>
    <t xml:space="preserve">During routine offloading operations from the M/V to the platform, a rental air conditioning (A/C) unit was being lifted using the east crane. The unit, measuring 7' W x 11' L x 8' H and weighing approximately 6,000 lbs, was rigged with a 0.5-inch x 14-foot 4-part sling.  As the unit was being hoisted, the lifting slings made contact with the fan guards located on top of the A/C unit. This resulted in minor damage to the guards. No personnel were injured, and the crane operation was completed without further incident.     </t>
  </si>
  <si>
    <t>Rental air conditioning unit</t>
  </si>
  <si>
    <t>During offloading operations from the motor vesel, a 6x6 basket containing a seawater lift pump motor for GOO was rigged and lifted to the Spar. During hoisting, leftover rigging inside the basket became hung up, requiring the crane operator to stop and then continue the lift once cleared. After landing the basket on the Spar, the crane operator requested a contents check, which revealed that the seawater lift pump temperature probe had been inadvertently pulled from the motor during the lift. Damage was below the $25,000 reporting threshold.</t>
  </si>
  <si>
    <t>6x6 basket containing seawater lift pump motor</t>
  </si>
  <si>
    <t>Lafayette District    (GOAR)</t>
  </si>
  <si>
    <t>On November 2, 2025, at approximately 9:30 AM, a crane operator was lifting a 4x4 aluminum UPCS box from the M/V as part of routine material handling operations. During the hoisting process, the load made contact with the UPCS tool house structure.
Specifically, the handle and pad eye of the aluminum box contacted the underside of the tool house pad eye, which protrudes approximately one inch beyond the structure. The contact occurred while the load was being maneuvered into position.
The operation was stopped, and the area was assessed. No personnel were injured, and no environmental impact or spills occurred. Initial notification was made to the BSEE Afterhours phone line. Minor damage resulted, with repair costs, including labor, estimated at $1,000.
An investigation determined that insufficient clearance verification and load control contributed to the incident. Corrective actions were implemented to improve lift planning, tag line use, and hazard identification.</t>
  </si>
  <si>
    <t>Material Handling / Cargo Basket</t>
  </si>
  <si>
    <t>4x4 aluminum UPCS box used for transporting tools/equipment.</t>
  </si>
  <si>
    <t>While offloading a 4x6 toolbox, one of the slings got hung on a lid hatch and broke it off. During the lift, the sling dipped below the latch as the crane started lifting the cable, catching on the latch. The crane was lowered, slings disconnected, and the box and slings inspected. No damage to slings was found, and the lift continued. The broken latch piece was recovered. VHF radio was used for communication. No injuries occurred. Cost to replace damaged lid handle: ~$20.</t>
  </si>
  <si>
    <t>4x6 toolbox</t>
  </si>
  <si>
    <t>A Floorhand was assisting on the auxiliary side of the rig floor during the construction of a double-dutch assembly. A 5-inch pup joint was lifted using a 5-ton air hoist while the injured person (IP) tailed the pipe from the setback area with a sub strap. When the pup joint was approximately 3–4 inches off the deck in a vertical position, the air hoist experienced a slipped wrap caused by uneven loading of the wire on the hoist drum. This caused the pup joint to drop the short distance and make contact with the top of the IP’s right foot. No property or equipment damage occurred.</t>
  </si>
  <si>
    <t>5-inch pup joint</t>
  </si>
  <si>
    <t>Air Hoist (5-ton) – Lifting Device Component</t>
  </si>
  <si>
    <t>On November 11, 2025, the BOP was successfully unlatched from the wellhead at Europa EA4. During this operation, the BOP slowly drifted approximately 15 feet eastward toward the nearby tree on EA9. Subsequent inspection of the EA9 asset revealed that a communications lead had been severed, likely due to contact with the BOP as it moved in close proximity. ROV inspection confirmed no additional damage to the EA9 asset, and the asset owners were notified. Plans were established to remove and replace the damaged communications line.
Further evaluation determined that the damaged EFL impacted communications to wells EA01, EA08, and EA09—correcting earlier reports that EA03 was affected. None of these wells were flowing at the time. Troubleshooting efforts continued while the damaged EFL was scheduled for removal. Communication to producing wells remained stable and unaffected.
The initially reported communication loss to EA03 was later attributed to improper Subsea Electronic Module (SEM) reinitialization. After reinitializing the SEMs, communications to EA03 were fully restored.
Due to the damaged EFL, all communication and functionality to EA01, EA08, and EA09 were lost, including the ability to monitor casing pressures. All wells were shut in, with downhole valves confirmed closed. Replacement cables already installed on seafloor infrastructure were used to restore communication. Full communications were reestablished to all three non-producing wells at 13:00 on November 17, 2025. Estimated repair costs were approximately $10,000.There were no injuries or muster requirements. At the time of the incident, surface current was approximately 0.9 knots, with negligible subsurface current.</t>
  </si>
  <si>
    <t xml:space="preserve">Load Shift </t>
  </si>
  <si>
    <t>Subsea Equipment (BOP)</t>
  </si>
  <si>
    <t>While offloading an ESP cable spool from the M/V Ledger T, the load made contact with the vessel’s cargo railing. The impact caused cracking at the welds of the railing, though the structure remained intact. No additional equipment damage or personnel injuries occurred.</t>
  </si>
  <si>
    <t>ESP cable spool</t>
  </si>
  <si>
    <t>Lake Jackson District (GOAR</t>
  </si>
  <si>
    <t>On November 11, 2025, at approximately 07:45 hours, a crane crew was moving an empty 15-barrel cutting box using a crane at the living quarters (LQ) Level 4. During the lifting operation, the load’s tag line came into contact with the AWOS wind sensors located on the exterior of the LQ.
As a result of the contact, one probe on Sensor A was broken at its base and deemed non-repairable. Sensor B was displaced from its mounting pole and left suspended by its communication cable. Upon recognition of the incident, the crane crew immediately stood down, and the electronics technician inspected the equipment. Although no visible structural damage was observed and the sensor was reinstalled, it was determined to be non-functional.
Weather conditions were clear at the time of the incident; however, the crane’s travel path required the operator to work directly into the sun. The operator reported that while the load was visible, the tag line could not be clearly seen due to glare. This limited visibility contributed to the unintended contact with the sensors.
Temporary measures were implemented, including disabling the affected AWOS sensors and utilizing alternate wind information sources. A Notice to Air Missions (NOTAM) was issued. The estimated cost to repair the damaged equipment is approximately $14,800.</t>
  </si>
  <si>
    <t xml:space="preserve">empty 15-barrel cutting box </t>
  </si>
  <si>
    <t xml:space="preserve">During pickup of the Main Side top drive while running in hole (RIH) with upper completion tubing, the air hoist suspending the Expro tongs caught on the top drive. The interaction caused the tongs to shake, shifting the jaws and bending a pin in the chain that holds one side of the jaws together. As a result, the chain separated on one side, causing that side of the tongs to hang apart. There were no dropped objects or hydraulic hose failures. Damage to equipment is estimated under $10. </t>
  </si>
  <si>
    <t>Pipe / Tubulars (Production Tubing)</t>
  </si>
  <si>
    <t>Air Hoist (Supporting Expro Tongs during Top Drive Operations)</t>
  </si>
  <si>
    <t>While positioning a slip joint onto the riser skate using the Starboard Forward Crane, the slip joint contacted a wireless access point antenna. The impact caused the antenna bracket to detach from its mounting location on the riser elevation crane. The antenna remained suspended due to secondary retention, preventing a dropped object event. Estimated repair cost is less than $500.</t>
  </si>
  <si>
    <t>Slip Joint</t>
  </si>
  <si>
    <t>On November 14, 2025, at approximately 14:21, during drilling operations aboard the rig, a dropped object incident occurred in the moonpool area. While making up stands of drill pipe on the auxiliary rotary, a stand of drill pipe being lowered by the auxiliary top drive contacted the bottom section of the auxiliary rotary sock.
As a result of the contact, the auxiliary rotary sock separated at the lower flange, and the bottom section, approximately 30 feet in length, fell into the sea. Subsequent inspection confirmed that the flange bolts had sheared.
At the time of the incident, the rig was positioned within the designated safe handling zone approximately 1,640 feet from the ASWX-8 subsea wellhead. The DVS bridge immediately notified the Argos platform control room, and BP well site leadership informed the OIM. An emergency shutdown (ESD) was initiated, and the rig’s ROV was deployed to assess the area beneath the rig.
The dropped section was located approximately 150 feet to the starboard side of well center. All personnel were accounted for, with a total POB of 167. No injuries or loss of power were reported. Operations and equipment were shut in as a precautionary measure.
Immediate corrective actions included initiating the ESD and relocating the ROV away from the potential drop path. No permanent corrective actions had been established at the time of reporting, pending completion of the formal investigation. Estimated repair and replacement costs were less than USD 7,500.</t>
  </si>
  <si>
    <t>aux rotary sock (part of drilling/handling system)</t>
  </si>
  <si>
    <t>Auxiliary Top Drive / Auxiliary Rotary System</t>
  </si>
  <si>
    <t>While offloading two 14" casing doubles from the M/V, the crane operator used the stanchion posts on the pipe deck to assist in aligning the load for placement into the pipe deck bay. During this maneuver, the two casing joints made contact with each other, causing the pin-end thread protector on one joint to dislodge.
The thread protector, weighing 18.4 lbs, fell approximately 87 feet through the moonpool and was lost to the Gulf of America. The area below was a designated black zone, and all personnel were positioned in their step-back areas as outlined in the job plan. No injuries occurred, and no equipment damage was reported.</t>
  </si>
  <si>
    <t>14" casing doubles</t>
  </si>
  <si>
    <t>Piping / Casing</t>
  </si>
  <si>
    <t>During tripping-in operations with the BOP test assembly, two 8 in. x 8 in. shims fell from a height of 39.3 feet.
      -Shim #1: 4 lbs – grazed a worker’s hard hat
      -Shim #2: 12 lbs – landed on the rig floor
According to DROPS calculator thresholds, either object had the potential to cause a fatal injury.
The employee struck by the lighter shim was evaluated by the onboard medic and found to have a 1 cm abrasion on the left elbow. No medical treatment was required; the employee received over-the-counter Tylenol and was reevaluated later the same day and the following morning, when they were cleared for duty. At the time of the event, the crew had entered the red zone to set manual slips, and the block was in its lowest position. After the dropped objects were observed, all work stopped, the area was secured, and inspections of the Top Drive and Block confirmed no additional unsecured components or immediate hazards.</t>
  </si>
  <si>
    <t>BOP Test Assembly / Top Drive / Block</t>
  </si>
  <si>
    <t>Top Drive and Traveling Block (Drilling Hoisting System)</t>
  </si>
  <si>
    <t>On 11/18/2025, the crane crew was transferring a bottle rack from one deck to another. During the operation, the load made contact with an overhead light, causing the light to become dislodged from its pole and fall to the deck below. No personnel were present in the immediate area of the landing point, and no injuries were reported.</t>
  </si>
  <si>
    <t>Bottle rack</t>
  </si>
  <si>
    <t>At approximately 19:45, while offloading two doubles of 10.25-inch casing from a supply boat using a crane, a box-end thread protector became detached from a joint of casing and fell approximately five (5) feet onto the deck.
At the time of the incident, all personnel were positioned in the designated safe step-back area, and the pipe deck had been established as a Restricted Access Area. No personnel were exposed, and no injuries occurred.
No formal investigation was conducted, as it was determined that existing safeguards, including controlled access and designated safe zones, were in place and functioning effectively.
The estimated cost of the lost property (thread protector) was approximately USD $250.</t>
  </si>
  <si>
    <t>Thread protector detached from casing joint</t>
  </si>
  <si>
    <t>On November 19, 2025, a crew was in the process of setting a support beam spanning two rig skid beams on the platform using an air tugger. One end of the support beam was being landed by an injured person (IP) into its planned location. As the support beam made contact with the skid beam, it unexpectedly slid toward the IP and struck the IP’s right leg.
At the time of the incident, the IP was tied off to fall protection, which limited his ability to move out of the line of fire. The IP was evaluated by the rig medic, who consulted with an onshore physician. The IP remained on the platform and was scheduled for reevaluation prior to the next shift.
On November 20, 2025, the IP reported for follow-up evaluation with the rig medic prior to his tour. After consultation with the onshore physician, it was recommended that the IP be transported for further medical evaluation via a routine crew change helicopter.
On November 24, 2025, an update was received indicating the IP was cleared to return to work pending further evaluation. Soft tissue bruising was identified during the follow-up appointment, and an MRI was ordered. No fractures were reported.</t>
  </si>
  <si>
    <t>Support Beam</t>
  </si>
  <si>
    <t>Air Tugger</t>
  </si>
  <si>
    <t>At approximately 11:15 a.m., a crane was engaged in backloading a cuttings box from the facility to the M/V. As the load was being lowered and was approximately 3–4 feet above the vessel’s deck, two riggers began approaching the load to adjust its orientation, remaining approximately 6 feet away.
During this time, the M/V experienced an unexpected roll/heave, causing the vessel to shift beneath the suspended load. As a result of this vessel motion, the suspended cuttings box made contact with a tank vent located on the vessel’s deck, bending the tank vent. The crane operator immediately stabilized the situation, the load was safely landed on the vessel’s deck, and a Time Out for Safety was called. No injuries occurred.</t>
  </si>
  <si>
    <t>While lifting an 8' × 10' container from the Port Aft Breezeway, the Crane Operator (CO) began hoisting the load from the deck. As the load centered and began to swing, the container contacted a Production-controlled light fixture (approx. 18.6 lbs). The impact caused the fixture to detach and fall approximately 4.6 feet, glancing off a scaffold pole before coming to rest behind the container.
Prior to the lift, the light fixture was located approximately 2 feet above and 18 inches forward of the container’s initial position. During the operation, one Banksman was directing the lift while two Riggers controlled the movement using taglines and push poles within the designated temporary red zone. The closest crew member—the Banksman—was approximately 6 feet from the impact area.
Immediate actions included an “All Stop” called by the Banksman, with the CO safely landing the load back on deck. The area was then secured, inspected for additional dropped-object hazards, and none were found. Notifications were made to the OIM, DF, WSL, Sr. RSA, and BP OIM and HSE. An investigation was initiated. Estimated replacement/repair cost for the damaged equipment is $1,200.</t>
  </si>
  <si>
    <t>8' × 10' container</t>
  </si>
  <si>
    <t xml:space="preserve">During a riser pull operation, a centralizer fin—a protective element attached to a riser segment—detached from a slick joint and fell onto the gimbal on the rig floor. While attempting to lay down the riser joint, an additional fin fell between the riser skate and the gimbal. No personnel were in the red zone, and no injuries occurred. Upon inspection of the laid-down riser joint, six of the eight centralizer fins were missing: two remained secured, two fell to the rig floor, and four detached prior to reaching above the horseshoe. Of the detached fins, three were recovered floating in the moon pool, and one remains missing despite a thorough search by the support vessel. A safety standdown was implemented, and the last five joints of riser were successfully pulled and secured. </t>
  </si>
  <si>
    <t>Centralizer fin detachment during handling</t>
  </si>
  <si>
    <t>Drilling Hoisting System (Top Drive / Traveling Block / Drawworks)</t>
  </si>
  <si>
    <t>While personnel were lifting an MPT tank to reposition it on deck, the tank made unintended contact with a nearby Connex box. The impact broke a 1" PVC flange fitting that was connected to a PVC reach rod assembly. This reach rod actuated the tank’s spring-loaded valve closure, providing the ability to operate the valve from either side of the tank. No personnel were injured, and the damage was limited to the flange fitting.</t>
  </si>
  <si>
    <t xml:space="preserve">While offloading an ESP cable spool from the M/V using a crane, the suspended load contacted the vessel’s cargo railing. The impact caused cracking at the railing welds; however, the structure remained intact and no secondary damage occurred.
No injuries were reported, and the load remained under control throughout the operation. Operations were paused to assess the damage, and the area was secured. </t>
  </si>
  <si>
    <t>New Orleans District (GOAR</t>
  </si>
  <si>
    <t>While lowering the rotary guard panels from the HWO work basket using the HWO winch and a nylon strap, wind caused the panels to swing and make contact with the scoping ladder. Two of the panels slipped out of the nylon strap and fell approximately 30 feet to the top deck. The crew on deck remained outside the established exclusion zone, and no injuries or equipment damage occurred.</t>
  </si>
  <si>
    <t xml:space="preserve">Rotary guard  panels           (Panels fell ~30 ft) </t>
  </si>
  <si>
    <t>HWO Winch</t>
  </si>
  <si>
    <t>November 26, 2025, a dropped-object incident occurred while removing a stand of 6-5/8" drill pipe from the derrick using the main pipe racker. During the operation, a fingerboard latch was inadvertently contacted, causing the latch—approximately 4.8 lbs.—to detach and fall an estimated 100 feet to the rig floor.
All personnel were positioned in the designated safe step-back area, and no injuries occurred. The incident resulted in a dropped object but no additional equipment damage. An investigation is currently underway to determine the cause and contributing factors.</t>
  </si>
  <si>
    <t>Human Error / Load Snag or Contact,</t>
  </si>
  <si>
    <t>6-5/8" drill pipe</t>
  </si>
  <si>
    <t>main pipe racker</t>
  </si>
  <si>
    <t>Houma District (GOAR</t>
  </si>
  <si>
    <t>On November 29, 2025, at approximately 14:30 hours, personnel were preparing to remove the channel head cover from the HBG 1140 Crude Exchanger on the mezzanine deck (NW corner) using two chain hoists. All securing bolts had been removed, and tension was applied to the cover in accordance with the approved lift plan.
During an operational pause to assess conditions, it was observed that the pad eye being used for the lift had bent. The operation was immediately stopped, and the area was secured. A magnetic particle inspection was conducted on the pad eye and its welds to verify structural integrity and confirm that no cracks or defects were present.
The investigation determined that the pad eye was subjected to side loading due to the rigging configuration. No personnel were injured, and no dropped objects occurred. No repairs were required.</t>
  </si>
  <si>
    <t>Channel Head Cover (Plate)</t>
  </si>
  <si>
    <t>Two chain hoists (chain falls) rated at 11,020 lbs each</t>
  </si>
  <si>
    <t>While performing routine rounds, an employee detected an air leak coming from the deluge panel. Upon inspection, it was found that the manual push-pull reset for the Versa valve had been damaged, causing the air leak. The damaged component was replaced and the system returned to service without further issue.
After reviewing potential causes, it is suspected that a crane lift conducted earlier in the day may have contributed to the damage. No personnel involved in the lift reported observing contact between the load and the deluge panel, and the type of damage found does not suggest a direct strike. However, it is considered possible that a tag line or sling may have snagged the manual push-pull reset after the lift was completed. No injuries occurred and no additional equipment damage was reported.</t>
  </si>
  <si>
    <t xml:space="preserve">On November 30, 2025, at approximately 08:20 AM, the crane operator was lifting a 4,000-lb drum rack from the M/V Breeze using the north SeatRax crane. As the lift began, vessel movement caused the boat to sway, resulting in the drum rack catching on the vessel’s bulwarks. This interference led to one leg of the four-part sling parting from the thimble. An immediate all stop was called, and the drum rack was safely lowered back onto the boat deck.                                                                               The boat crew replaced the damaged four-part sling set with another, and the drum rack was subsequently lifted safely to the platform. No personnel were injured, and the only equipment damage was to the sling assembly, estimated at $280 to replace.    </t>
  </si>
  <si>
    <t>drum rack weighing 4,000 lb</t>
  </si>
  <si>
    <t>At approximately 09:30 AM on Platform B during sand-transfer operations, sand from a 4'×8' decanting bin was being transferred via crane into an 8'×10' roll-off container. Auxiliary line 2-way hooks were attached to the lifting pad eye on the back end of the 4'×8' bin to raise and dump the sand.
During the lift, the 2-way hooks bound on the bin’s lifting pad eye and subsequently failed open. This caused the 4'×8' bin to drop onto the roll-off, damaging the roll-off cover roller, rail, and protective guard. No personnel were injured.</t>
  </si>
  <si>
    <t>Sand in a 4'×8' bin.</t>
  </si>
  <si>
    <t xml:space="preserve">While back-loading the self-decanting roll-off bin onto the crew boat, the crane operator inadvertently caused the bin to contact the starboard handrail of the vessel. This contact struck a 3-inch ball valve attached to the bin, causing the valve to detach and release approximately 40 gallons of produced water onto the deck. </t>
  </si>
  <si>
    <t>Bin</t>
  </si>
  <si>
    <t>During backload operations to the M/V, the port forward crane was lifting the PRT Flowhead, which measured approximately 7 ft wide x 71 ft long, with a pup joint extending ~8 ft beyond the transit frame.
While slewing the load, the pup joint pin end contacted the crane pedestal, causing the thread protector to fracture into two pieces (2.4 lbs and 2.2 lbs). Both pieces fell to the deck, but the area was fully controlled through zone management, and no personnel were present in the drop zone or pathway of the load.
Due to the load’s configuration and position, the lift continued until the flowhead was safely landed on the work boat. Following the landing, the job was stopped, notifications were made, and a safety stand-down was conducted to review the unplanned event.                                                                          Weather during the lift:
Sea State: 1.5 m
Heave: 1.9 m
Wind: 20–25 knots (gusting to 30 knots)
Both dropped components were classified as minor dropped objects per risk calculations.</t>
  </si>
  <si>
    <t>Load Snag or Contact / Human Error / Poor Lift Planning</t>
  </si>
  <si>
    <t>PRT Flowhead,</t>
  </si>
  <si>
    <t>During the disconnection and lowering of the Dril-Quip work platform from the A4 well using air tuggers, the platform’s spreader bar contacted the A4 stem air valve assembly, which was protruding horizontally approximately 6 inches from beneath the wellhead platform. This contact caused a slight bend in the A4 stem air valve assembly.
No dropped objects occurred, and the Dril-Quip work platform was safely lowered to the spar deck. The A4 stem air valve assembly was removed to prevent additional hazards. No personnel were in the immediate area, and all safety barriers were in place. Pressure in the A4 stem had been bled to zero psi during prior P&amp;A operations. No injuries occurred.
Property/Equipment Damage: $200.00</t>
  </si>
  <si>
    <t>Dril-Quip work platform</t>
  </si>
  <si>
    <t>Air tuggers</t>
  </si>
  <si>
    <t>On 12/05/2025 at 10:45, during the lift of a fuel tank from its skid using a crane, the safety cable attached to the tank’s drain-valve cap became snagged on the fusible element of the TSE loop. As the lift continued, the attached tubing began to bend. The rigger immediately observed the interference and called an all-stop, preventing further impact or additional damage.
The TSE loop, serving the Aviation Fuel Tank Skid, was in bypass as a precaution to prevent a facility shutdown in the event of damage. Because the loop was bypassed, it did not trip, and no leaks or other mechanical or process safety issues occurred.
A small section of bent tubing, approximately 2–3 inches, was removed and replaced to realign the fusible element. The estimated repair cost is $100.</t>
  </si>
  <si>
    <t>fuel tank</t>
  </si>
  <si>
    <t>On December 7, 2025, during installation of the Pipeline End Termination (PLET) to the High Pressure Protection System (HIPPS), the crane on the M/V was recovering the jumper spreader bar. As the spreader bar exited the splash zone, it rotated slightly and made contact with the starboard side of the vessel’s Fast Rescue Craft (FRC).
The contact caused minor damage to the FRC’s bulwarks. No personnel were injured, and the FRC remains fully operational.</t>
  </si>
  <si>
    <t>jumper spreader bar</t>
  </si>
  <si>
    <t>Rig Equipment / Material Handling / Crane Component</t>
  </si>
  <si>
    <t>While the #1 Crane was landing an empty helifuel tote on the starboard forward pipe deck, the tote contacted the tongs E-Stop Controller Box. The job was immediately stopped, and Supervisors were notified. The contact caused cracking of the door hinges of the E-Stop Controller Box (estimated damage $500). No injuries, dropped objects, or environmental impact occurred. The lift was not a blind lift. Taglines were not being held, and a push pole was used as the load was ~3 feet off the deck. Communication was maintained via UHF radio and hand signals.</t>
  </si>
  <si>
    <t>empty helifuel tote</t>
  </si>
  <si>
    <t>During routine ROV deployment using the Launch and Recovery System (LARS), the ROV/Cage was not properly centered as it passed through the LARS cantilever opening. This caused the cage foot to contact and shear off a 1-inch × 4-foot square tubing handrail support from the LARS structure, which fell into the water. The ROV crew did not observe the contact at the time. The missing support was identified after the ROV deployment during handrail reinstallation. The ROV Supervisor notified Shell DSV immediately. Attempts to locate the fallen tubing on the seafloor were unsuccessful. Three barricades were in place at LARS entrances, with the outboard barricade temporarily removed for the launch. No injuries, personnel exposure, or environmental impact occurred. Estimated replacement cost: $100.</t>
  </si>
  <si>
    <t>ROV Cage</t>
  </si>
  <si>
    <t>LARS (Launch and Recovery System)</t>
  </si>
  <si>
    <t>While pumping out of the hole, the drill string released from the saver sub on the top drive, causing the drill pipe to drop rapidly onto the elevators. Approximately 3 bbls of 13.0 ppg SBM were released from the Kelly hose and contained on the rig floor. No personnel were in the red zone. Equipment was inspected and corrective actions implemented. Total cost: $7,340.</t>
  </si>
  <si>
    <t>drill string (drill pipe)</t>
  </si>
  <si>
    <t>Top drive system (TDS) and elevators</t>
  </si>
  <si>
    <t>On December 10, 2025, at approximately 06:55 hours, while tripping in the hole with the drilling BHA, a Transocean floor hand reported hearing an unusual noise near the rotary table. The floor hand immediately notified the main driller, and operations were stopped to allow for investigation.
Upon inspection, a 0.5" x 2" bolt was discovered lying near the rotary table. Further examination determined that the bolt had originated from the drill pipe elevators. The bolt weighed approximately 1.9 ounces and fell an estimated 15 feet to the rig floor. The event registered as “slight” on the DROPS calculator.
At the time of the incident, the nearest personnel were approximately 20 feet away inside the bomb shelter. No injuries or additional damage were reported.</t>
  </si>
  <si>
    <t>bolt from the drill pipe elevators</t>
  </si>
  <si>
    <t>Rig hoisting system – elevators/top drive</t>
  </si>
  <si>
    <t>While supplying joints of Merlin riser using the port aft KBC crane, the crane operator slewed the crane back toward the pipe bay between lifts. One leg of a two-part sling snagged on a speaker mounted to the crane walkaround handrail. During attempts to free the snagged sling, the second sling leg contacted the crane cab window, cracking the glass. No personnel were injured, no glass fell, and no dropped objects occurred. The estimated repair cost is $5,000. The lift was not a blind lift. Wind speed: 12 knots, direction 159°.</t>
  </si>
  <si>
    <t>At approximately 03:30 on December 13, 2025, an incident occurred involving the M/V  while operating offshore at the Deepwater facility. During cargo handling operations, a chain binder became lodged between two pallet boxes on the vessel deck. As one of the pallet boxes was lifted by the Deepwater facility crane approximately two to three feet off the deck, the chain binder became dislodged and fell to the vessel deck.
An immediate all stop was called, and the pallet box was safely lowered back to the deck. The closest person was positioned approximately 40 feet away in accordance with established procedures. There were no injuries, no equipment damage, and no environmental impact.
The dropped object was immediately communicated over the radio between the crane operator and the vessel crew.</t>
  </si>
  <si>
    <t>Crane #1 was engaged in lifting operations to relocate riser bolts on the dead man deck, starboard side. During the lift, the suspended load made unintended contact with a fire hose station/hydrant located within the work area. The lift was classified as a blind lift, and continuous radio communication was maintained between the Banksman and the Crane Operator throughout the operation.
Following the contact, the fire hose station/hydrant was immediately secured and isolated to allow for repair. At no time was the vessel’s firefighting capability reduced. All personnel were positioned within the designated step-back area, and no dropped objects occurred. No personnel were injured. Tag lines were not used and were not deemed necessary for this lift.
The estimated cost to repair or replace the damaged fire hose station/hydrant was $419.</t>
  </si>
  <si>
    <t>Riser bolts.</t>
  </si>
  <si>
    <t xml:space="preserve">Bulk Material / Cargo </t>
  </si>
  <si>
    <t xml:space="preserve">During umbilical installation operations aboard the facility, the Offshore team had installed bend restrictors on the umbilical and was in the process of lowering it through the moon pool. The operation was temporarily halted to reduce the moon pool opening and provide smaller clearance around the umbilical.
While making this adjustment, the D-Ring on one of the PU Blocks failed, causing the block to detach from the roller system and fall onto the moon pool deck. At the time of the incident, the PU Block was positioned on the roller system used to support and guide the umbilical.
No personnel were in the immediate vicinity, and no injuries were reported. </t>
  </si>
  <si>
    <t>PU Block</t>
  </si>
  <si>
    <t>Umbilical deployment roller system (moon pool handling system)</t>
  </si>
  <si>
    <t xml:space="preserve">On December 17, 2025, a life capsule was being offloaded from the M/V using the platform crane at . During the lifting operation, a sea swell caused the vessel to shift slightly from its intended position. This unexpected movement resulted in the suspended life capsule making contact with a padeye on an equipment basket located in close proximity to the load.
The contact caused minor damage to the fiberglass hull of the life capsule. The lifting operation was stopped, and the area was secured to assess the condition of the capsule and surrounding equipment. An inspection confirmed that the damage was minimal and did not compromise the structural integrity or functionality of the capsule.
No personnel injuries, dropped objects, or environmental impacts were reported as a result of this incident. </t>
  </si>
  <si>
    <t>Life capsule / escape capsule</t>
  </si>
  <si>
    <t>A crane was utilized to transfer a 550-gallon tote tank as part of routine material handling operations. During the lift, the suspended load traveled through an area containing fixed infrastructure. While maneuvering the load, it made contact with the housing frame of a permanently installed light fixture.
The contact resulted in damage to the light frame hinge. The crane operator immediately stabilized the load, and the lift remained under control throughout the operation. No personnel were injured, and no additional equipment or structural components were affected. There were no dropped objects or secondary impacts associated with the incident.
Following the event, the area was inspected, and the damaged light fixture was secured pending repair. The incident was documented and reviewed to reinforce proper lift planning, situational awareness, and clearance management during crane operations in congested work areas.</t>
  </si>
  <si>
    <t>550-gallon tote tank</t>
  </si>
  <si>
    <t xml:space="preserve">While back-loading a 20" OD section of cut conductor from the Platform to the M/V , the load was repositioned on deck. One end of the conductor rested on another section, causing it to roll slightly once crane tension was released. This coincided with a leak in the engine room cooling system. Inspection revealed a cracked brass ball valve on the surge tank of the main engine aftercooling system. The valve was replaced, and operations resumed at 1345 hours. No injuries occurred; damage was minimal (&lt;$100).
</t>
  </si>
  <si>
    <t>cut conductor section</t>
  </si>
  <si>
    <t>While conducting a personnel transfer using a Billy Pugh basket, a worker’s hardhat became dislodged and fell approximately 20 feet to the drill deck. The area where the hardhat landed was barricaded at the time of the transfer, and no personnel were present within the designated drop zone.
The incident resulted in no injuries, equipment damage, or operational impacts. The transfer was completed safely, and the dropped object was recovered following the event.</t>
  </si>
  <si>
    <t>Billy Pugh basket</t>
  </si>
  <si>
    <t>The drill crew was moving the NOV cuttings auger into position on the shaker deck. A TBT (Toolbox Talk), JSA, compass card review, and PTW (Permit to Work) were completed prior to the lift. The auger was lifted by a crane on one end and guided with a come-along on the other.
During the lift, a 10 ¾” x 13 ½” slide gate slid out a few inches on the auger. The job was paused, the plate repositioned, and crew discussed with the NOV technician who confirmed the gate would not come out. As the auger was moved again, the auger rolled counterclockwise, causing the slide gate (7.8 lbs) to detach and fall approximately 37 feet to the main deck. A DROPS no-go barricade was in place, and the closest personnel were 25 feet away from the drop site. No injuries occurred, and there was no equipment damage.
The bolt intended to prevent the gate from fully sliding out had sheared, allowing the drop to occur.</t>
  </si>
  <si>
    <t>NOV cuttings auger</t>
  </si>
  <si>
    <t>While transferring personnel/cargo basket loaded with casing tongs from one M/V to the other M/V, a yellow bracket on the basket was found damaged. The bracket, which included a sensor, contacted part of the rigging due to vessel movement caused by wind and swell.
During the lift, the slings were properly held clear, and the crane operator was informed of the damaged bracket. As the crane lifted the basket, the combined motion of the vessels caused the bracket to snag on the rigging. Riggers retreated to the safe zone while signaling the crane to continue the lift. No dropped objects occurred, and no personnel were injured. A safety discussion was held with all parties to reinforce awareness of vessel movements, maintaining a clear out path, avoiding pinch/crush points, and maintaining clear communications between the banksman and crane operator.</t>
  </si>
  <si>
    <t>Expro basket loaded with casing tongs</t>
  </si>
  <si>
    <t>During S-89 wellhead removal operations, the  crew was pulling and lifting the wellhead using the Rig 455 air tugger. While manipulating the well tree to unseat it, the bonnet flange lifted and a bolt on the flange unintentionally engaged the flange of a disconnected flow line. This unplanned contact caused the flow line to twist.
Personnel located in the well room were unable to signal the tugger operator to stop the lift before the flow line was damaged. Once the contact was recognized, the wellhead was freed from the flow line and successfully lifted without further incident. The damaged flow line was removed from service and will be repaired prior to completion of the S-89 workover. No personnel injuries or environmental impacts were reported.</t>
  </si>
  <si>
    <t>Air tugger (Rig 455) used to lift and manipulate wellhead</t>
  </si>
  <si>
    <t xml:space="preserve">During crane operations with a vessel positioned on the west side of the platform, the crane operator received the signal from the vessel deckhand to lift a full 550-gallon diesel tote tank. As the crane began lifting the load, the vessel shifted position due to environmental conditions. During this movement, the crane sling caught on a lid bolt located on the top of the tote tank, causing the lid to lift partially.
Operations were immediately paused, and the tote tank lid was safely re-secured. No diesel was released, and there were no injuries, damage to the facility, vessel, or crane, and no pollution occurred. Weather conditions at the time included 62°F temperature, 10+ miles visibility, 1–2 ft seas, north-to-south current at approximately 2 mph, and west winds at 10–15 mph.                </t>
  </si>
  <si>
    <t>550-gallon diesel tote tank</t>
  </si>
  <si>
    <t>tank</t>
  </si>
  <si>
    <t>On Thursday, January 1, 2026, a crane incident occurred at the Production Facility involving the East Crane. The crane operator was lowering a tote into a designated chemical rack when one leg of the tote contacted the sight glass on an adjacent tote already positioned in the rack.
The contact resulted in the sight glass being bent and requiring replacement, with an estimated repair cost of approximately $500. At the time of the incident, two riggers were positioned on deck observing the load, and two taglines were secured to the tote being lowered. Wind conditions were approximately 12 knots. There were no injuries, no dropped objects, and no additional property damage reported.</t>
  </si>
  <si>
    <t xml:space="preserve"> tote tank</t>
  </si>
  <si>
    <t>On January 3, 2026, an equipment damage incident occurred on the rig floor of the facility during pipeline flush preparations for future decommissioning activities. The Coiled Tubing Lift Frame (CTLF) was positioned vertically on the rig floor, and the Flow Head (FH) was positioned horizontally while rigging up surface equipment.
As the Driller began lifting the CTLF and FH to allow the Flow Head to be tailed in, starboard-side tuggers were used as skinner lines to maintain tension and control the CTLF. During this operation, the starboard 10-ton tugger and attached sling came into tension against the Top Drive (TD) cage. The bottom portion of the TD cage bumper assembly failed and broke under the applied load.
No dropped objects occurred, and there were no personnel injuries. Damage was limited to two bumper bars on the Top Drive cage. No wells, facilities, or operations were shut in as the equipment was not latched to the well at the time of the incident.</t>
  </si>
  <si>
    <t>Coiled Tubing Lift Frame (CTLF) and Flow Head</t>
  </si>
  <si>
    <t>tuggers (10-ton tugger used as skinner line)</t>
  </si>
  <si>
    <t xml:space="preserve">On 1/4/2026 at 10:00 AM, during temporary crane operations on the supply vessel, a 24'x10' basket was being lowered on the aft port quarter. The crane operator inadvertently set the basket on the vessel’s port side jump deck handrail. When lifting the basket, it contacted and damaged the handrail. No personnel injuries or environmental damage occurred. Weather conditions at the time included overcast skies, NE winds at 10 knots, NNE current at 0.08 knots, and 3–5' swell from the north.
</t>
  </si>
  <si>
    <t>Human Error / Load Snag or Contact / Environmental Factors</t>
  </si>
  <si>
    <t>24' x 10' basket</t>
  </si>
  <si>
    <t xml:space="preserve">On January 5, 2026, an incident occurred on the semisubmersible, dynamically positioned, deepwater construction and intervention vessel during Pipeline Segment 14509 flush operations in preparation for decommissioning. The crew had completed the first two coiled tubing (CT) pressure tests and was rigging up for the third test involving the slip/pipe rams.
The Injector Head was lifted from the table using the Coiled Tubing Lift Frame (CTLF) main winch. A wash nozzle was installed on the CT connector, the table was returned to center, and the Hydraconn was in the process of being made up. The main winch was connected to a four-part sling attached to each corner of the Injector Head frame. As slack was being taken out of the sling after the CTLF had been landed on the table, one sling leg contacted the underside of a depth counter mounted on the gooseneck arch.
The contact caused the welds securing the depth counter to fail, resulting in the depth counter and its encoder falling approximately 75 feet to the rig floor. The depth counter weighs approximately 38 pounds, and the encoder weighs approximately 1 pound. No personnel were on the rig floor at the time of the drop. The depth counter is not used during operations, as depth is monitored using the counter located on the horsehead above the reel.
There were no injuries, no well involvement, and no impact to ongoing operations. </t>
  </si>
  <si>
    <t>Injector Head via the Coiled Tubing Lift Frame (CTLF)</t>
  </si>
  <si>
    <t>Coiled Tubing Lift Frame (CTLF) winch lift</t>
  </si>
  <si>
    <t xml:space="preserve">Human Error / Load Snag or Contact </t>
  </si>
  <si>
    <t>16-inch casing joint</t>
  </si>
  <si>
    <t>Knuckle Boom Pipe Handler</t>
  </si>
  <si>
    <t>Four-pad gear box.</t>
  </si>
  <si>
    <t>manual/chain-fall lift in a confined space,</t>
  </si>
  <si>
    <t>Tote Tank</t>
  </si>
  <si>
    <t>Four-part sling assembly (rigging)</t>
  </si>
  <si>
    <t>Rig Floor Utility Winch</t>
  </si>
  <si>
    <t>9 5/8" casing doubles
Four joints in each bundle
Total weight ~11,052 lbs</t>
  </si>
  <si>
    <t>A 6’ × 6’ cargo container, moved with a crane.</t>
  </si>
  <si>
    <t>Equipment Component Failure/Lifting Device Component</t>
  </si>
  <si>
    <t>8-foot wireline tool string</t>
  </si>
  <si>
    <t>wireline lifting mechanism integral to the wireline unit.</t>
  </si>
  <si>
    <t>March 2025 Highlights</t>
  </si>
  <si>
    <t>April 2025 Highlights</t>
  </si>
  <si>
    <t>May 2025 Highlights</t>
  </si>
  <si>
    <t>June 2025 Highlights</t>
  </si>
  <si>
    <t>July 2025 Highlights</t>
  </si>
  <si>
    <t>August 2025 Highlights</t>
  </si>
  <si>
    <t>Month/Year</t>
  </si>
  <si>
    <t>Crane</t>
  </si>
  <si>
    <t>Other Lifting Device</t>
  </si>
  <si>
    <t>Dropped Object</t>
  </si>
  <si>
    <t>Current Month</t>
  </si>
  <si>
    <t>Previous Months</t>
  </si>
  <si>
    <t>Alaska Region</t>
  </si>
  <si>
    <t>Human Error/Crane Operator</t>
  </si>
  <si>
    <t xml:space="preserve">Human Error/Load Snag or Contact/Lift Off Center </t>
  </si>
  <si>
    <t>February 2026</t>
  </si>
  <si>
    <t xml:space="preserve">Human Error/Mechanical Failure  </t>
  </si>
  <si>
    <t>March 2026</t>
  </si>
  <si>
    <t>Human Error/Rigging</t>
  </si>
  <si>
    <t>April 2026</t>
  </si>
  <si>
    <t>May 2026</t>
  </si>
  <si>
    <t>June 2026</t>
  </si>
  <si>
    <t>July 2026</t>
  </si>
  <si>
    <t>August 2026</t>
  </si>
  <si>
    <t>September 2026</t>
  </si>
  <si>
    <t>October 2026</t>
  </si>
  <si>
    <t>Load Shifted/Rigging/Human Error</t>
  </si>
  <si>
    <t>November 2026</t>
  </si>
  <si>
    <t>December 2026</t>
  </si>
  <si>
    <t>Load Snag or Contact / Dropped Object</t>
  </si>
  <si>
    <t>Load Snag or Contact/Human Error/Environmental Factors</t>
  </si>
  <si>
    <t>Load Snag/Contact/Rigging Equipment Failure/Environmental Factors</t>
  </si>
  <si>
    <t xml:space="preserve">Rigging Equipment Failure / Equipment Component Failure </t>
  </si>
  <si>
    <t xml:space="preserve">Rigging Equipment Failure/Environmental factors </t>
  </si>
  <si>
    <r>
      <rPr>
        <b/>
        <u/>
        <sz val="10"/>
        <rFont val="Arial"/>
        <family val="2"/>
      </rPr>
      <t xml:space="preserve">Dropped 8-Foot Wireline Tool String During Operations </t>
    </r>
    <r>
      <rPr>
        <sz val="10"/>
        <rFont val="Arial"/>
        <family val="2"/>
      </rPr>
      <t xml:space="preserve">
During operations, an 8-foot wireline tool string was inadvertently dropped from an estimated height of approximately 10 feet, landing on the deck below. The dropped object is believed to have resulted from a rope socket failure on the wireline unit following a split shot run.
No personnel were in the line of fire at the time of the incident. No injuries were reported, and no equipment damage occurred.</t>
    </r>
  </si>
  <si>
    <r>
      <rPr>
        <b/>
        <u/>
        <sz val="10"/>
        <rFont val="Arial"/>
        <family val="2"/>
      </rPr>
      <t>Near Miss – Sling Failure During Rig Floor Hoisting Operations</t>
    </r>
    <r>
      <rPr>
        <sz val="10"/>
        <rFont val="Arial"/>
        <family val="2"/>
      </rPr>
      <t xml:space="preserve">
On January 11, 2026, the rig floor crew was preparing to connect a set of four-part slings to the drill pipe hydraulic slips. During the preparation, the hoist operator began hoisting on the rig floor utility winch to prevent the slings from dragging on the deck. While hoisting, one of the T-bar connectors on the end of a sling inadvertently became wedged inside the pipe skate track. This unintended snag caused a single leg of the sling to part.
The operation was stopped immediately. No personnel injuries occurred, and no dropped objects were reported as a result of the incident.</t>
    </r>
  </si>
  <si>
    <r>
      <rPr>
        <b/>
        <u/>
        <sz val="10"/>
        <rFont val="Arial"/>
        <family val="2"/>
      </rPr>
      <t>Damage to Tote Tank During Vessel-to-Platform Lifting Operation</t>
    </r>
    <r>
      <rPr>
        <sz val="10"/>
        <rFont val="Arial"/>
        <family val="2"/>
      </rPr>
      <t xml:space="preserve">
On January 10, 2026, crane operations were being conducted to transfer a tote tank from a vessel to the platform. As the crane operator began lifting the tote, one of the slings became caught on a corner pad eye shackle of the tote.
Deckhands onboard the vessel immediately notified the crane operator via radio and instructed him to lower the load. While the operator was lowering the tote, vessel motion due to wave action caused the boat to rise, and the tote tank contacted the vessel deck. As a result, one of the tote’s support legs was bent.
No additional damage was identified, and no loss of primary containment (LOPC) occurred. The tote was subsequently lifted onto the platform, drained, and removed from service. It will be transported ashore for further evaluation and disposition when the vessel returns to dock.
No personnel injuries were reported.</t>
    </r>
  </si>
  <si>
    <t>LARS and hoist cables</t>
  </si>
  <si>
    <t>Water bag + guide weight</t>
  </si>
  <si>
    <r>
      <rPr>
        <b/>
        <u/>
        <sz val="10"/>
        <rFont val="Arial"/>
        <family val="2"/>
      </rPr>
      <t>Minor Damage to Chemical Tote Lid During Lift Preparation from M/V Ship Island</t>
    </r>
    <r>
      <rPr>
        <sz val="10"/>
        <rFont val="Arial"/>
        <family val="2"/>
      </rPr>
      <t xml:space="preserve">
On January 22, 2026, at approximately 0930 hours, personnel were preparing to lift a chemical tote from the M/V to the production facility. During rigging activities, the rigging cable became positioned beneath the tote lid, resulting in minor denting of the lid.
The tote was never lifted from the vessel deck, and no chemicals were released. The lift was immediately stopped, and the load was secured on the vessel. No personnel injuries occurred, and no dropped object event was identified.
The Marine Team Lead, Offshore Installation Manager (OIM), and HSE&amp;C Advisor were notified. The On-Call Onshore Regulatory Compliance Advisor was also informed. 
The vessel was positioned on the east side of the facility, which is the normal and preferred location for vessel operations. No additional equipment or structural damage was reported.</t>
    </r>
  </si>
  <si>
    <r>
      <rPr>
        <b/>
        <u/>
        <sz val="10"/>
        <rFont val="Arial"/>
        <family val="2"/>
      </rPr>
      <t xml:space="preserve">Guide Weight Cable Failure During LARS Load Test  </t>
    </r>
    <r>
      <rPr>
        <sz val="10"/>
        <rFont val="Arial"/>
        <family val="2"/>
      </rPr>
      <t xml:space="preserve">                                                                                             On January 22, 2026, at approximately 1620 hours, the dive crew onboard the facility was conducting a load test of the guide weight cable from the Launch and Recovery System (LARS) using a water bag. The test was conducted for a duration of approximately 10 minutes.
As a precautionary safety measure, the main hoist cable was rigged to the water bag during the test. At the conclusion of the load test, the guide weight cable parted. The main hoist cable successfully engaged and supported both the water bag and guide weight, preventing an uncontrolled drop into the Gulf of America (GOA).
No personnel injuries occurred. No equipment damage was identified other than the failed guide weight cable, and no marine debris was generated. Operations were safely controlled, and the event was immediately reported in accordance with 30 CFR 250.190 requirements.</t>
    </r>
  </si>
  <si>
    <r>
      <rPr>
        <b/>
        <u/>
        <sz val="10"/>
        <rFont val="Arial"/>
        <family val="2"/>
      </rPr>
      <t>Minor Personnel Contact with Crane Headache Ball During Sling Unhooking</t>
    </r>
    <r>
      <rPr>
        <sz val="10"/>
        <rFont val="Arial"/>
        <family val="2"/>
      </rPr>
      <t xml:space="preserve">                             During crane operations, a deckhand sustained minor contact to the elbow from the crane headache ball while unhooking slings. The employee was immediately assessed using DCAP-BTLS/DOTS protocols. First aid was administered in the form of an ice pack, and no additional medical treatment was required.
As a precautionary measure, the crane was placed out of service due to a potential boom lever issue identified following the event. The incident was reported to HSE and remains under review. The crane will remain out of service until a full inspection is completed and clearance is granted.
No lost time, restricted duty, or environmental impact occurred as a result of this incident.</t>
    </r>
  </si>
  <si>
    <t>ROV basket</t>
  </si>
  <si>
    <r>
      <rPr>
        <b/>
        <u/>
        <sz val="10"/>
        <rFont val="Arial"/>
        <family val="2"/>
      </rPr>
      <t>ROV Basket Lost Overboard and Successfully Recovered</t>
    </r>
    <r>
      <rPr>
        <sz val="10"/>
        <rFont val="Arial"/>
        <family val="2"/>
      </rPr>
      <t xml:space="preserve">
At approximately 5:46 AM on January 23, 2026, an ROV basket weighing approximately 2.5 tons became disconnected while already submerged and was lost overboard into the Gulf of America.
The basket was located by an ROV at approximately 6:00 AM and was found intact, upright, and without damage to itself or surrounding assets.
Recovery operations were initiated, and the basket was successfully retrieved onboard at approximately 12:00 PM. A post-recovery inspection confirmed no damage to the ROV basket or associated lifting equipment.
No injuries, environmental impact, or operational downtime resulted from this incident.</t>
    </r>
  </si>
  <si>
    <r>
      <rPr>
        <b/>
        <u/>
        <sz val="10"/>
        <rFont val="Arial"/>
        <family val="2"/>
      </rPr>
      <t>BOP Landing Assist Tool (BLAT) Contact with Crane Pedestal Light During Lift</t>
    </r>
    <r>
      <rPr>
        <sz val="10"/>
        <rFont val="Arial"/>
        <family val="2"/>
      </rPr>
      <t xml:space="preserve">
While transferring the BOP Landing Assist Tool (BLAT) from the port riser deck to the starboard riser deck using UHF radio communication, the crane operator conducted a blind lift without the use of tag lines. During the lift, the BLAT contacted a light mounted on the #3 crane pedestal, resulting in slight damage.
No dropped objects occurred, and no personnel were injured. All personnel remained within the designated Safe Step Back Zone in accordance with Job by Design procedures. The BLAT was safely lowered to the deck following the contact.
Crane operations were suspended, rig supervision was notified, and electricians were dispatched to assess the damage, which was estimated at $1,917.17</t>
    </r>
  </si>
  <si>
    <t>BLAT is considered a piece of equipment used in BOP operations</t>
  </si>
  <si>
    <t>stair tower</t>
  </si>
  <si>
    <r>
      <rPr>
        <b/>
        <u/>
        <sz val="10"/>
        <rFont val="Arial"/>
        <family val="2"/>
      </rPr>
      <t xml:space="preserve">Stabilization Strap Failure During Stair Tower Laydown Operation      </t>
    </r>
    <r>
      <rPr>
        <sz val="10"/>
        <rFont val="Arial"/>
        <family val="2"/>
      </rPr>
      <t xml:space="preserve">                                             During a stair tower laydown operation for removal and salvage, a 2-inch nylon strap being used as a stabilization point failed at the eyelet. At the time of the failure, the load was approximately 12 to 15 inches above the deck and remained fully supported by the crane’s primary load line.
No personnel were positioned in the line of fire, and no damage occurred to the deck, structure, or surrounding equipment. The operation was conducted under controlled conditions, and no injuries were reported. Additional details are pending further review.</t>
    </r>
  </si>
  <si>
    <r>
      <rPr>
        <b/>
        <u/>
        <sz val="10"/>
        <rFont val="Arial"/>
        <family val="2"/>
      </rPr>
      <t xml:space="preserve">Hand Injury During Backloading of Bottle Rack </t>
    </r>
    <r>
      <rPr>
        <sz val="10"/>
        <rFont val="Arial"/>
        <family val="2"/>
      </rPr>
      <t xml:space="preserve">
While backloading construction equipment onto the motor vessel, a deckhand was guiding a bottle rack by holding its horizontal brace as the crane lowered the load onto the vessel’s deck. As the load was being landed, the bottles shifted within the rack, causing the deckhand’s hand to become caught between the rack’s brace and a bottle.
The injured person (IP) sustained injuries to two fingers and remained onboard, where basic first aid was administered. Although initially classified as a first aid case, the incident is considered crane-related because the load remained connected to the crane at the time of the injury.
No further medical treatment or vessel damage was reported.</t>
    </r>
  </si>
  <si>
    <t xml:space="preserve">Human Error </t>
  </si>
  <si>
    <t>bottle rack</t>
  </si>
  <si>
    <t>high‑pressure water blasting unit (HPU) skid package</t>
  </si>
  <si>
    <r>
      <rPr>
        <b/>
        <u/>
        <sz val="10"/>
        <rFont val="Arial"/>
        <family val="2"/>
      </rPr>
      <t>Damage to High-Pressure Water Blasting Unit Exhaust During Offloading Operations</t>
    </r>
    <r>
      <rPr>
        <sz val="10"/>
        <rFont val="Arial"/>
        <family val="2"/>
      </rPr>
      <t xml:space="preserve">                             During vessel offloading operations, a pre-slung high-pressure water blasting unit (HPU) skid package was selected for retrieval from the M/V. Under the direction of the vessel signalman, the crane operator began slowly hoisting the load to remove slack from the crane line.
As tension was applied, it was discovered that one leg of the four-part cable sling had been improperly positioned in contact with the unit’s exhaust piping. This improper routing was not identified by vessel personnel prior to lifting. When the load was raised, the misrouted sling leg pulled against the exhaust piping, causing it to bend and dislodge the exhaust flap before releasing.
After the load was landed on the facility deck, the crane operator observed damage to the exhaust flap and muffler and immediately notified the Offshore Installation Manager (OIM). No personnel injuries occurred.</t>
    </r>
  </si>
  <si>
    <t>test ring</t>
  </si>
  <si>
    <r>
      <rPr>
        <b/>
        <u/>
        <sz val="10"/>
        <rFont val="Arial"/>
        <family val="2"/>
      </rPr>
      <t xml:space="preserve">Equipment Contact During Crane Operations     </t>
    </r>
    <r>
      <rPr>
        <sz val="10"/>
        <rFont val="Arial"/>
        <family val="2"/>
      </rPr>
      <t xml:space="preserve">                                                                          During crane operations to land a test ring on the POD shop roof, the load made contact with a fixed light fixture. This resulted in a cracked plastic lens on the light. At the time of the incident, wind speeds were recorded at 21.8 kts.The light remained secured to its mounting; no debris fell, and no personnel were in the line of fire. Following the "Job by Design" protocols, all personnel were positioned in the Safe Step Back Zone. Upon contact, the operator immediately lowered the test ring back to the deck and suspended operations. Rig supervision was notified, and electricians were called to assess and repair the damage.      </t>
    </r>
  </si>
  <si>
    <r>
      <rPr>
        <b/>
        <u/>
        <sz val="10"/>
        <rFont val="Arial"/>
        <family val="2"/>
      </rPr>
      <t xml:space="preserve">Minor Electrical Cable Damage During Cargo Container Landing Operation </t>
    </r>
    <r>
      <rPr>
        <sz val="10"/>
        <rFont val="Arial"/>
        <family val="2"/>
      </rPr>
      <t xml:space="preserve">                                   On January 18, 2026, at approximately 0830 hours, NOV 100-ton Knuckle Boom Crane #1 was used to land a 6’ x 6’ cargo container onto the port sack room porch deck. During final positioning, the container made contact with an RCS pressure washer pump unit, causing damage to the unit’s power supply cable. The pump was not in operation at the time of the incident.
The container was successfully landed and disconnected from the crane. The RSTB notified the crane operator, who then informed the electrician. While the electrician was en route, the RCS tank cleaner attempted to start the pump but was unsuccessful. Upon inspection, the electrician identified damage to the cable sheathing with no evidence of shorting or arcing. The cable was repaired, and the pump was subsequently test-run and confirmed to be fully operational.
Weather conditions at the time included wind speeds of approximately 26 knots from 015 degrees and sea state with 10–12 foot waves. No personnel injuries occurred, and no operations were shut in. Estimated repair cost was less than $500.</t>
    </r>
  </si>
  <si>
    <r>
      <rPr>
        <b/>
        <u/>
        <sz val="10"/>
        <rFont val="Arial"/>
        <family val="2"/>
      </rPr>
      <t xml:space="preserve">Transit Sling Failure During Casing Offload    </t>
    </r>
    <r>
      <rPr>
        <sz val="10"/>
        <rFont val="Arial"/>
        <family val="2"/>
      </rPr>
      <t xml:space="preserve">                                                                             On January 14, 2026, at approximately 0210 hours, the crane crew on the facility was engaged in offloading 9 5/8" casing doubles from a supply vessel. During the operation, the crane operator lifted two bundles consisting of four casing joints with a combined weight of approximately 11,052 pounds.
While attempting to swing the load inboard, two of the four transit slings parted. It is believed that the slings may have been damaged after contacting the crane boom rest while the operator was manipulating the load.
An immediate “All Stop” was initiated. The crew developed and communicated a revised plan, and the casing was safely lowered to the deck below. Safety barriers were in place, and no personnel were located in the Red Zone at the time of the incident. No materials were lost overboard, and no injuries were reported</t>
    </r>
  </si>
  <si>
    <r>
      <rPr>
        <b/>
        <u/>
        <sz val="10"/>
        <rFont val="Arial"/>
        <family val="2"/>
      </rPr>
      <t>Minor Damage to Turbo Coolant Tube During Gear Box Installation in Crane 3 Engine Room</t>
    </r>
    <r>
      <rPr>
        <sz val="10"/>
        <rFont val="Arial"/>
        <family val="2"/>
      </rPr>
      <t xml:space="preserve">    During the installation of a four-pad gear box in the Crane 3 engine room, chain falls were used to position the equipment. The crane was not utilized, and communication between crew members was maintained visually throughout the task.
While maneuvering the gear box in a confined space, the load made contact with a 1-inch turbo coolant tube, resulting in damage to the tube. The estimated repair cost was $205.
At the time of the activity, environmental conditions included wind speeds of approximately 10 knots from the south and wave heights of 1.5 feet. No personnel injuries occurred, no dropped object event was identified, and there was no environmental impact. No additional equipment was damaged.</t>
    </r>
  </si>
  <si>
    <r>
      <rPr>
        <b/>
        <u/>
        <sz val="10"/>
        <rFont val="Arial"/>
        <family val="2"/>
      </rPr>
      <t>Equipment Damage During Casing Operations – BPA Directional Manifold Cover</t>
    </r>
    <r>
      <rPr>
        <sz val="10"/>
        <rFont val="Arial"/>
        <family val="2"/>
      </rPr>
      <t xml:space="preserve">
While running 16-inch casing using the Knuckle Boom Pipe Handler, an equipment damage incident occurred at approximately 11:30. During the operation, the Crane Operator needed to reposition a joint of casing to obtain a better grip. In the process of repositioning, partial weight of the casing was inadvertently set down on the BPA (By-Pass Actuator) directional manifold. As a result, damage occurred to the protective cover of the BPA.
No personnel injuries or environmental impact were reported. An equipment inspection was conducted, and the damage was limited to the BPA cover. </t>
    </r>
  </si>
  <si>
    <t>X/O sub (tubular well-control/drill-string hardware)</t>
  </si>
  <si>
    <r>
      <rPr>
        <b/>
        <u/>
        <sz val="10"/>
        <rFont val="Arial"/>
        <family val="2"/>
      </rPr>
      <t xml:space="preserve">IBOP Rod Lock Screw Damage During Sub Landing Operation on Pipe Deck  </t>
    </r>
    <r>
      <rPr>
        <sz val="10"/>
        <rFont val="Arial"/>
        <family val="2"/>
      </rPr>
      <t xml:space="preserve">                             On January 21, 2026,  while landing an X/O sub into a rack using NOV 100-ton Knuckle Boom Crane #2 on the starboard pipe deck, the suspended sub made contact with the side of an IBOP positioned in the rack. This contact dislodged the rod lock screw from the IBOP.
The sub was successfully placed into the rack, the load was unhooked, and the rod lock screw was retrieved from the top of the rack. The Crane Operator immediately notified the Second Mate (2/M), who in turn notified the Senior Toolpusher and the Night Company Man.
Weather conditions at the time included wind speeds of approximately 13 knots from 132 degrees, vessel heading of 285 degrees, and sea state with 3–5 foot waves. No personnel injuries occurred, and no operations were shut in. The pre-existing bent condition of the vertical rod was noted prior to the incident; the rod lock screw damage resulted from this event.</t>
    </r>
  </si>
  <si>
    <t>aluminum storage box (~400 lb)</t>
  </si>
  <si>
    <t>manual material handling with a pallet jack</t>
  </si>
  <si>
    <r>
      <rPr>
        <b/>
        <u/>
        <sz val="10"/>
        <rFont val="Arial"/>
        <family val="2"/>
      </rPr>
      <t>Fingertip Avulsion Injury During Manual Movement of Storage Box on Cellar Deck</t>
    </r>
    <r>
      <rPr>
        <sz val="10"/>
        <rFont val="Arial"/>
        <family val="2"/>
      </rPr>
      <t xml:space="preserve">                         On January 19, 2026, at approximately 10:15 hours, personnel were staging materials on the Cellar Deck in preparation for an upcoming construction operation under the supervision of Contractor Supervisor. The task involved manually moving an approximately 400-lb aluminum storage box using a pallet jack from the staging area to the work site. While maneuvering the storage box through a narrow pathway with limited clearance, personnel were required to guide the load by hand. During positioning, a line-of-fire condition developed between the box pad eye and a fixed support column. As the box was being guided through the restricted area, the injured person’s left pinky finger became caught between the pad eye and the column, resulting in an avulsed fingertip injury.
The injured person was immediately treated onboard by the platform medic and transported via regularly scheduled flight to shore for further evaluation. Upon arrival onshore, the individual was transported by PES to a medical facility for additional treatment and care.Following the incident, the Ultimate Work Authority (UWA) initiated Stop Work Authority (SWA), and a 30-minute platform safety stand-down was conducted to review situational awareness, pinch-point hazards, and proper body positioning. A toolbox talk and action review were completed prior to authorization to resume work activities.
</t>
    </r>
  </si>
  <si>
    <r>
      <rPr>
        <b/>
        <u/>
        <sz val="10"/>
        <rFont val="Arial"/>
        <family val="2"/>
      </rPr>
      <t>Loss of ROV Sampling Skid During Recovery Due to Incorrect Lift Point Selection</t>
    </r>
    <r>
      <rPr>
        <sz val="10"/>
        <rFont val="Arial"/>
        <family val="2"/>
      </rPr>
      <t xml:space="preserve">
During recovery operations of an ROV sampling skid aboard the motor vessel MV Blue Sea, the vessel was positioned in a designated safe overboarding zone, and the skid was successfully lifted to the water surface without incident.
Upon attempting to recover the skid from the water surface to the vessel deck, all four lift points simultaneously pulled free from the sampling skid, causing the unit to slowly descend back to the seabed.
The vessel crew subsequently located the submerged skid using a survey locator beacon that had been installed prior to deployment. An ROV was deployed to the skid’s location, successfully lifted the unit, and transported it back to the work site, where it was placed in a subsea work basket. The basket containing the skid was then safely recovered to the back deck of the vessel.
Post-incident inspection confirmed that no personnel injuries occurred. The ROV sampling skid sustained only superficial damage and remained fully operational.
Estimated Cost of Damage: $10,000
</t>
    </r>
  </si>
  <si>
    <t>ROV sampling skid</t>
  </si>
  <si>
    <t>yes</t>
  </si>
  <si>
    <r>
      <rPr>
        <b/>
        <u/>
        <sz val="10"/>
        <rFont val="Arial"/>
        <family val="2"/>
      </rPr>
      <t>Dropped Object Incident During Pipe Bundle Transfer</t>
    </r>
    <r>
      <rPr>
        <sz val="10"/>
        <rFont val="Arial"/>
        <family val="2"/>
      </rPr>
      <t xml:space="preserve">                                                                                  On February 1, 2026, a lifting incident occurred onboard the drillship, Well DC104. The crane crew was transferring a bundle of pipe from the port/starboard pipe rack to the auxiliary side skate.
During the lift, the pipe bundle swung and made contact with a drill line hang-off bracket. As a result of the impact, the bracket—along with an attached used drill line—broke free from its mounting locaion.
The bracket, weighing approximately 13 lb 2 oz, fell approximately 24 feet. It initially dropped 17 feet to a lower deck, bounced outside the handrail, and then fell an additional 7 feet to the main deck, where it came to rest. The attached used drill line, weighing approximately 1,200 lbs, fell approximately 17 feet to the deck.
The red zone was clear by design at the time of the incident, and no personnel were exposed. No injuries were reported.</t>
    </r>
  </si>
  <si>
    <t>pipe bundle</t>
  </si>
  <si>
    <t xml:space="preserve"> stand of pipe / tubulars</t>
  </si>
  <si>
    <t>The auxiliary hydraracker</t>
  </si>
  <si>
    <r>
      <rPr>
        <b/>
        <u/>
        <sz val="10"/>
        <rFont val="Arial"/>
        <family val="2"/>
      </rPr>
      <t>Dropped Object – Finger Board Latch Sheared During Pipe Racking with Auxiliary Hydraracker</t>
    </r>
    <r>
      <rPr>
        <sz val="10"/>
        <rFont val="Arial"/>
        <family val="2"/>
      </rPr>
      <t xml:space="preserve">
While racking back a stand of pipe using the auxiliary hydraracker, the pipe stand made contact with a finger board latch, causing the latch to shear off and fall to the rig floor. There were no injuries, and no other equipment was damaged. The cost of the damaged latch was estimated at $1,500.
Immediate actions included securing the area and reviewing the process for monitoring finger board latches during pipe racking operations.</t>
    </r>
  </si>
  <si>
    <t>The only thing being lowered was the auxiliary hook, slings, and headache ball — not a load</t>
  </si>
  <si>
    <t>no</t>
  </si>
  <si>
    <r>
      <rPr>
        <b/>
        <u/>
        <sz val="10"/>
        <rFont val="Arial"/>
        <family val="2"/>
      </rPr>
      <t>Crane Headache Ball Contacts Radar During Post-Lift Operations</t>
    </r>
    <r>
      <rPr>
        <sz val="10"/>
        <rFont val="Arial"/>
        <family val="2"/>
      </rPr>
      <t xml:space="preserve">
During crane operations using the west crane to the cellar deck, the primary lift had been completed and the load was successfully landed. While lowering the auxiliary hook and slings for disconnect, the crane’s headache ball struck a stationary radar unit located on the northwest side of the production deck. The impact caused damage to the radar’s fiberglass housing.
The radar was not in service at the time of the incident and remained stationary throughout the event.</t>
    </r>
  </si>
  <si>
    <r>
      <rPr>
        <b/>
        <u/>
        <sz val="10"/>
        <rFont val="Arial"/>
        <family val="2"/>
      </rPr>
      <t>Crane Load Contact with Light Pole Resulting in Dropped Object Overboard – No Injuries</t>
    </r>
    <r>
      <rPr>
        <sz val="10"/>
        <rFont val="Arial"/>
        <family val="2"/>
      </rPr>
      <t xml:space="preserve">
At approximately 4:45 PM on 2/8/26, the crane operator was offloading the weekly supply boat using the west crane. While booming down on approach with the load, a 4-pack chemical rack weighing approximately 23,500 lbs contacted a platform light pole located on the Main Deck level, knocking the light fixture off the pole.
The light fell toward the lower deck level and subsequently went overboard. The exact fall path was not observed, and no impact marks were identified to indicate intermediate contact points prior to entering the water.
The crane operator immediately exercised Stop Work Authority and reported the incident. No personnel were present on the lower deck in the fall zone. Platform electricians isolated and locked out the lighting circuit pending repairs.
Estimated repair cost for the light is approximately $1,500. No damage was reported to lifting devices or the chemical rack. The light will be reported separately as an item lost overboard (Marine Debris) within the TIMS database.</t>
    </r>
  </si>
  <si>
    <t>4‑pack chemical rack weighing approximately 23,500 lbs.</t>
  </si>
  <si>
    <r>
      <rPr>
        <b/>
        <u/>
        <sz val="10"/>
        <rFont val="Arial"/>
        <family val="2"/>
      </rPr>
      <t>Tubing Damage Due to Miscount During Racking Operations</t>
    </r>
    <r>
      <rPr>
        <sz val="10"/>
        <rFont val="Arial"/>
        <family val="2"/>
      </rPr>
      <t xml:space="preserve">
While racking back 4.5-inch VAM TOP tubing using the auxiliary rotary sock, the driller miscounted the number of joints already made up in the sock. After making up an additional joint, the driller proceeded to slack off the line, unaware that the tubing had bottomed out in the rotary sock. As a result, the pin end of the pipe contacted the bottom of the sock, causing the box end to strike the saver sub. This contact bent one joint of tubing.
An immediate all-stop was initiated, and the area of authority was notified. The affected area was barricaded, and all involved equipment was inspected for damage and potential dropped objects. All personnel were positioned in designated safe step-back areas in accordance with the TOI Job by Design, preventing any personnel injuries. A safety stand-down was conducted with the drill crew to review the incident and reinforce situational awareness.</t>
    </r>
  </si>
  <si>
    <t xml:space="preserve">auxiliary rotary sock during tubing racking operations. </t>
  </si>
  <si>
    <t xml:space="preserve"> Human Error / Mechanical Failure</t>
  </si>
  <si>
    <t>4.5" VAM TOP tubing</t>
  </si>
  <si>
    <r>
      <rPr>
        <b/>
        <u/>
        <sz val="10"/>
        <rFont val="Arial"/>
        <family val="2"/>
      </rPr>
      <t>Dropped Drill Pipe Joint – 5 7/8" Drill Pipe Released onto Rig Floor</t>
    </r>
    <r>
      <rPr>
        <sz val="10"/>
        <rFont val="Arial"/>
        <family val="2"/>
      </rPr>
      <t xml:space="preserve">
On February 9, 2026, the drill crew was laying down a 5 7/8" drill pipe on the auxiliary floor. The block operator hoisted a single joint from the stump at the rotary and extended the elevators toward the awaiting pipe skate.
As the pin end of the drill pipe contacted the pipe skate, the block operator began lowering the block to lay down the joint. Upon reaching the pipe skate, the joint released from the elevators and came to rest on the rig floor.
All personnel were positioned safely inside the DROPs shelter during the incident. No injuries occurred.</t>
    </r>
  </si>
  <si>
    <t>5 7/8" drill pipe joint</t>
  </si>
  <si>
    <t>block and elevators, which are part of the drilling rig’s hoisting system</t>
  </si>
  <si>
    <t>wireline spool</t>
  </si>
  <si>
    <r>
      <rPr>
        <b/>
        <sz val="10"/>
        <rFont val="Arial"/>
        <family val="2"/>
      </rPr>
      <t xml:space="preserve">Wireline Spool Lift – Timber Contact Causes Cracked Window </t>
    </r>
    <r>
      <rPr>
        <sz val="10"/>
        <rFont val="Arial"/>
        <family val="2"/>
      </rPr>
      <t xml:space="preserve">
Onboard the DP SEMISUBMERSIBLE at approximately 2100 hours, SLB Wireline personnel reported damage occurring during a lift of a wireline spool. A 12" x 12" timber placed between the spool and the unit’s glass was pushed into the window during the lift, resulting in a crack. The timber was wider at the top than the clearance allowed for the skid, causing it to be forced into the glass as the load moved. The crew immediately notified the Toolpusher and DSM.
Weather conditions at the time of the incident were seas of 2–4 ft and winds of 7–10 knots.
Personal Injuries: None
Property Damage: Approximately $500</t>
    </r>
  </si>
  <si>
    <t>Dropped Object / Lifting Device Component Failure</t>
  </si>
  <si>
    <t>12 1/4" casing doubles</t>
  </si>
  <si>
    <t>Auxiliary Hoist + Expro Door-Style Clamp Elevators</t>
  </si>
  <si>
    <r>
      <rPr>
        <b/>
        <sz val="10"/>
        <rFont val="Arial"/>
        <family val="2"/>
      </rPr>
      <t>Dropped Object – Elevator Bottom Plate Foot Fell to Rig Floor During Casing Operations</t>
    </r>
    <r>
      <rPr>
        <sz val="10"/>
        <rFont val="Arial"/>
        <family val="2"/>
      </rPr>
      <t xml:space="preserve">
During casing operations, the crew was picking up a 12 1/4-inch casing double on the auxiliary hoist using Expro door-style clamp type elevators while running doubles on the main. With the elevators positioned approximately 70+ feet above the rig floor, a bottom plate foot from the elevator assembly detached and fell to the rig floor near the auxiliary rotary.
The falling object was observed by an Expro crew member inside the drops shelter, who immediately notified the TOI crew. Auxiliary operations were stopped, and the area was secured. The scene was assessed and verified safe with no escalation potential. The crew conducted a safety briefing to ensure alignment on securing the equipment. The auxiliary was then lowered to the rotary area and inspected.
There was no damage, injury, or cost associated with the incident. The auxiliary floor was a designated Red Zone at the time of the operation.</t>
    </r>
  </si>
  <si>
    <r>
      <rPr>
        <b/>
        <u/>
        <sz val="10"/>
        <rFont val="Arial"/>
        <family val="2"/>
      </rPr>
      <t>Dropped Drill Pipe from Bridge Racker Grip Jaw – No Injuries</t>
    </r>
    <r>
      <rPr>
        <sz val="10"/>
        <rFont val="Arial"/>
        <family val="2"/>
      </rPr>
      <t xml:space="preserve">
While tripping in the hole on the main side of the rig floor, approximately 10 feet from Main Well Center, the Main VPH (pipe racking system) was being used to transfer stands of drill pipe from the fingerboard to the Main Drilling Drive Motor (Top Drive). During the operation, one stand of drill pipe slipped through the Main bridge racker grip jaw and contacted the drill floor. The drill pipe stand measured 133.18 feet and weighed 40.2 pounds per foot (ppf) (approximately 5,353 lbs total). The estimated drop distance was approximately 24 inches. There is potential damage to one joint of drill pipe; confirmation and repair cost are pending further investigation.
Operations on the drill floor were immediately secured. The affected stand was safely re-racked and secured in the fingerboard. No personnel injuries were reported. </t>
    </r>
  </si>
  <si>
    <t>stand of drill pipe (133.18 ft, ~5,353 lbs)</t>
  </si>
  <si>
    <t>VPH pipe handling system</t>
  </si>
  <si>
    <r>
      <rPr>
        <b/>
        <u/>
        <sz val="10"/>
        <rFont val="Arial"/>
        <family val="2"/>
      </rPr>
      <t>Crane Contact with Supply Vessel Gangway During CCU Backload – No Injuries</t>
    </r>
    <r>
      <rPr>
        <sz val="10"/>
        <rFont val="Arial"/>
        <family val="2"/>
      </rPr>
      <t xml:space="preserve">
While backloading an 8 ft x 24 ft cargo carrying unit (CCU) using the crane, the load made contact with a removable gangway on the supply vessel Fast Leopard. The contact resulted in damage to a handrail on the gangway. The Captain of the OSS and the OIM of the facility jointly assessed the damage and determined operations could continue safely. No personnel were injured. </t>
    </r>
  </si>
  <si>
    <t>CCU (Cargo Carrying Unit)</t>
  </si>
  <si>
    <t>Human Error / Load Snag or Contact / Load Shift</t>
  </si>
  <si>
    <t>Chemical tote</t>
  </si>
  <si>
    <r>
      <rPr>
        <b/>
        <u/>
        <sz val="10"/>
        <rFont val="Arial"/>
        <family val="2"/>
      </rPr>
      <t>Finger Pinch Injury During Chemical Tote Placement at Dump Station</t>
    </r>
    <r>
      <rPr>
        <sz val="10"/>
        <rFont val="Arial"/>
        <family val="2"/>
      </rPr>
      <t xml:space="preserve">
At approximately 0800 hours, a crane crew consisting of one crane operator, one signalman, and two riggers were engaged in placing a chemical tote into the dump station rack. During the positioning of the load, Rigger A (Injured Person – IP) was manually guiding the tote using his hands.
As the tote shifted unexpectedly to the right, the IP’s right middle finger became pinched between the tote and the steel frame of the dump station. The IP was wearing impact gloves at the time of the incident.  Work was immediately stopped, and the IP reported to the facility medic for evaluation. Leadership and HSE were notified promptly. The medic assessed the injury, provided over-the-counter pain medication and an ice pack, and the IP was instructed to remain at home base (HB).
There was no equipment damage associated with this incident.</t>
    </r>
  </si>
  <si>
    <t>Bridle assembly / crane boom replacement rigging</t>
  </si>
  <si>
    <r>
      <rPr>
        <b/>
        <u/>
        <sz val="10"/>
        <rFont val="Arial"/>
        <family val="2"/>
      </rPr>
      <t>Dropped Object Incident During Crane Boom Replacement – Bridle Assembly Fell onto Boom</t>
    </r>
    <r>
      <rPr>
        <sz val="10"/>
        <rFont val="Arial"/>
        <family val="2"/>
      </rPr>
      <t xml:space="preserve">
On February 13, 2026, at approximately 1825 hours, a dropped object incident occurred at SS-182C during maintenance operations involving installation of a new crane boom.
Three crane mechanics were in the process of floating a bridle into position using the East crane so that the pendant lines could be attached. The bridle was being maneuvered into place utilizing a snatch block secured to boom pad eyes with two (2) 6-foot x 1-inch web straps serving as anchor straps.
During the operation, both web straps failed and separated at the pad eyes, allowing the bridle assembly to fall approximately three (3) feet onto the top of the aft-mid section of the boom. Stop Work Authority was immediately exercised, and the bridle was secured. Notifications were made, and a plan of action was initiated.
On February 14, 2026, a detailed inspection of the boom was completed. In addition to cosmetic damage, two lattice members were found to be slightly bent. Engineering evaluation confirmed that the damage did not reduce the crane’s lifting capacity, and no de-rating was required.
Coordination meetings have been held with the crane contractor.</t>
    </r>
  </si>
  <si>
    <r>
      <rPr>
        <b/>
        <u/>
        <sz val="10"/>
        <rFont val="Arial"/>
        <family val="2"/>
      </rPr>
      <t>Crane Load Cell Damage Following Headache Ball Contact with Rig Structure</t>
    </r>
    <r>
      <rPr>
        <sz val="10"/>
        <rFont val="Arial"/>
        <family val="2"/>
      </rPr>
      <t xml:space="preserve">
During crane operations involving the lifting of a riser flange from the drill deck on the far side of the rig, the crane headache ball made slight contact with adjacent rig structure during the lift.
Shortly after the contact, the crane operator received a fault alarm from the Crane Smart system. The operator safely landed the load and suspended operations. Crane mechanics were dispatched to evaluate the equipment.
Upon inspection, it was determined that the load cell located just above the headache ball had sustained damage and required replacement. As a precautionary measure, the auxiliary line was removed from service until repairs could be completed.</t>
    </r>
  </si>
  <si>
    <t>Riser flange being lifted from drill deck</t>
  </si>
  <si>
    <t>Well tree / A-52 well tree</t>
  </si>
  <si>
    <r>
      <rPr>
        <b/>
        <u/>
        <sz val="10"/>
        <rFont val="Arial"/>
        <family val="2"/>
      </rPr>
      <t>Wire Rope Sling Failure During Well Tree Removal – Rig 9</t>
    </r>
    <r>
      <rPr>
        <sz val="10"/>
        <rFont val="Arial"/>
        <family val="2"/>
      </rPr>
      <t xml:space="preserve">
During workover operations on Rig 9, the crew was attempting to unseat and lift the A-52 well tree using an air tugger. A 3/16-inch braided wire rope sling was configured in a choke hitch around the well tree to facilitate the lift.
While tension was being applied to unseat the tree, the sling parted just below the thimble. The failed sling had a manufacture date of March 2025 and a rated working load limit of approximately 3,800 pounds.
Following the failure, the crew secured the area and conducted an inspection of all associated rigging and lifting equipment. The damaged sling was removed from service and replaced. The well tree was subsequently removed successfully without further incident.
No injuries or additional equipment damage were reported.</t>
    </r>
  </si>
  <si>
    <t>3.5" drill pipe work string</t>
  </si>
  <si>
    <t>Pipe handling / well control holding system (rotary + slips/bar clamp assembly)</t>
  </si>
  <si>
    <r>
      <rPr>
        <b/>
        <u/>
        <sz val="10"/>
        <rFont val="Arial"/>
        <family val="2"/>
      </rPr>
      <t>Work String Slip During Milling Operations Due to Incorrect Drill Pipe Selection</t>
    </r>
    <r>
      <rPr>
        <sz val="10"/>
        <rFont val="Arial"/>
        <family val="2"/>
      </rPr>
      <t xml:space="preserve">
At approximately 8:30 PM, during milling operations on the A12 well at the offshore facility, the rotary dies and bar clamp dies lost grip on the work string.
As a result, the work string slipped approximately 26 feet before coming to a stop when the tool joint landed on the bar clamp. The bar clamp sustained damage during the incident.
Operations were immediately suspended following the event. There were no reported injuries associated with the incident. Personnel are meeting with ISS to discuss additional corrective measures to prevent a recurrence.</t>
    </r>
  </si>
  <si>
    <t xml:space="preserve">Human Error / Rigging Equipment Failure  </t>
  </si>
  <si>
    <t>Conex box</t>
  </si>
  <si>
    <r>
      <rPr>
        <b/>
        <u/>
        <sz val="10"/>
        <rFont val="Arial"/>
        <family val="2"/>
      </rPr>
      <t>Load Contact with Fixed Lighting Fixture During Conex Box Lift – No Injuries</t>
    </r>
    <r>
      <rPr>
        <sz val="10"/>
        <rFont val="Arial"/>
        <family val="2"/>
      </rPr>
      <t xml:space="preserve">
After receiving a verbal radio command from the signalman, the crane operator began lifting a 6x6 Conex box from the West Production Deck. During the lift, the suspended load swayed and contacted the top hat of an LED light mounted to a brace beam. The light fixture sustained damage but remained secured by its secondary retention.
Once the load was safely landed, the lifting operation was stopped. The OIM/UWA and HSE personnel were immediately notified. No personnel were in the line of fire and no injuries occurred.</t>
    </r>
  </si>
  <si>
    <t>Soft ventilation ducting</t>
  </si>
  <si>
    <r>
      <rPr>
        <b/>
        <u/>
        <sz val="10"/>
        <rFont val="Arial"/>
        <family val="2"/>
      </rPr>
      <t>Dropped Object Near Miss – Ventilation Ducting Eyelet Failure During Manual Lowering</t>
    </r>
    <r>
      <rPr>
        <sz val="10"/>
        <rFont val="Arial"/>
        <family val="2"/>
      </rPr>
      <t xml:space="preserve">
Fabric Maintenance personnel were manually lowering a section of soft ventilation ducting from an upper deck platform to a lower deck using a rope. The ducting was approximately 1 foot in diameter and 20 feet in length.
During the lowering process, the OEM eyelet tab being used as the connection point failed, allowing approximately 10 feet of the tubing to fall onto the structure below. A worker positioned mid-span on ropes to help guide the material was in the drop zone but was not struck or injured.
No personnel injuries or equipment damage occurred.</t>
    </r>
  </si>
  <si>
    <t>Derrick-mounted sheave and its support cable</t>
  </si>
  <si>
    <t>Snatch Block / Sheave Assembly</t>
  </si>
  <si>
    <r>
      <rPr>
        <b/>
        <u/>
        <sz val="10"/>
        <rFont val="Arial"/>
        <family val="2"/>
      </rPr>
      <t>Derrick-Mounted Sheave Support Cable Separation During Block Hang-Off</t>
    </r>
    <r>
      <rPr>
        <sz val="10"/>
        <rFont val="Arial"/>
        <family val="2"/>
      </rPr>
      <t xml:space="preserve">
During block hang-off operations in the derrick, the support cable for a sheave mounted to the derrick separated. The separation occurred after insufficient slack was present in the stabilization line during the hang-off configuration.
When the support cable failed, the sheave traveled approximately 106 feet along the stabilization line before coming to rest at its termination point on top of the winch motor housing.
The work area had been properly flagged off during the operation, and no personnel were positioned in the vicinity of the winch motor at the time of the event. No injuries were reported.
Initial assessment indicates the only damage sustained was to the cable. Estimated repair cost is expected to be less than $25,000.</t>
    </r>
  </si>
  <si>
    <r>
      <t xml:space="preserve">Damaged Wireline Spool Protective Frame Identified During Offloading
</t>
    </r>
    <r>
      <rPr>
        <sz val="10"/>
        <rFont val="Arial"/>
        <family val="2"/>
      </rPr>
      <t>On February 18, 2025, the drillship was demobilizing from #4 well site and backloading equipment to the Motor vessel. According to the vessel crew, no incidents or abnormal conditions were observed during the transfer operations or while the equipment was being received onboard.</t>
    </r>
    <r>
      <rPr>
        <b/>
        <u/>
        <sz val="10"/>
        <rFont val="Arial"/>
        <family val="2"/>
      </rPr>
      <t xml:space="preserve">
</t>
    </r>
    <r>
      <rPr>
        <sz val="10"/>
        <rFont val="Arial"/>
        <family val="2"/>
      </rPr>
      <t>On February 19, 2025, following arrival at the dock and during offloading activities, dock personnel identified damage to the protective frame of a wireline spool. The frame was observed to be bent. The damage was reported to operator HSE. No injuries were reported. The estimated repair cost associated with the damaged protective frame is approximately $900.</t>
    </r>
  </si>
  <si>
    <t>Load Shift / Load Snag or Contact</t>
  </si>
  <si>
    <t xml:space="preserve">
No cargo or object was being lifted as the primary load
</t>
  </si>
  <si>
    <r>
      <rPr>
        <b/>
        <u/>
        <sz val="10"/>
        <rFont val="Arial"/>
        <family val="2"/>
      </rPr>
      <t xml:space="preserve">Near Miss – Signalman Lifted by Entangled Tagline During Crane Operations
</t>
    </r>
    <r>
      <rPr>
        <sz val="10"/>
        <rFont val="Arial"/>
        <family val="2"/>
      </rPr>
      <t>During crane operations on the M/V, the crane crew was engaged in retrieval of the fast line with an empty hook while taglines remained hanging. A signalman was positioned on deck directing the crane operator to hoist (“come up”).During the evolution, a loose tagline became entangled around the signalman’s leg. As the crane operator continued to hoist the line, the signalman was briefly lifted off the deck before falling back onto the deck surface. Operations were immediately stopped following the event.The individual declined medical evaluation and treatment from the vessel medic. No equipment damage and no recordable injuries were reported.</t>
    </r>
  </si>
  <si>
    <t>Load Snag or Contact / Droppecd Object</t>
  </si>
  <si>
    <t>22-inch casing joints</t>
  </si>
  <si>
    <r>
      <rPr>
        <b/>
        <u/>
        <sz val="10"/>
        <rFont val="Arial"/>
        <family val="2"/>
      </rPr>
      <t>Rotating Casing Contacts Boom Rest Ladder and Drops Casing Protector During Vessel Offloading</t>
    </r>
    <r>
      <rPr>
        <sz val="10"/>
        <rFont val="Arial"/>
        <family val="2"/>
      </rPr>
      <t xml:space="preserve">
During casing offloading operations, personnel were unloading 22-inch casing from a supply vessel. Two joints of 22-inch casing were lifted from the M/V and began rotating in a clockwise direction while suspended.
As the load was brought onboard, it traveled between the crane boom rest and the crane pedestal. During this transition, the casing continued to rotate and contacted the boom rest ladder, resulting in minor damage to the ladder structure. Additionally, the pin end of the casing sustained superficial damage.
During the event, a casing protector weighing approximately 17.5 pounds became dislodged and fell approximately 26 feet to the deck below.
The area below was properly barricaded, and no personnel were present. No injuries were sustained.
Estimated total damage was approximately $1,000.
The lift was not classified as a blind lift, and radio communication was maintained throughout the operation. Tag lines were not used during the lift.</t>
    </r>
  </si>
  <si>
    <t>Human Error/ Dropped Object/ Mechanical Failure</t>
  </si>
  <si>
    <t xml:space="preserve">Equipment Component Failure </t>
  </si>
  <si>
    <t xml:space="preserve">13-5/8" production riser
and buoyancy cans
</t>
  </si>
  <si>
    <r>
      <rPr>
        <b/>
        <u/>
        <sz val="10"/>
        <rFont val="Arial"/>
        <family val="2"/>
      </rPr>
      <t>Unexpected Upward Movement of Buoyancy Cans and Outer Production Riser During Cutting Operations</t>
    </r>
    <r>
      <rPr>
        <sz val="10"/>
        <rFont val="Arial"/>
        <family val="2"/>
      </rPr>
      <t xml:space="preserve">
On February 24, 2026, personnel were conducting outer riser cutting operations as part of decommissioning activities. During the operation, the outer 13-5/8" production riser was successfully severed. Immediately following the cut, the attached buoyancy cans and outer riser experienced an unplanned upward movement. The assembly rose and contacted the drill deck floor and portions of the rig substructure before descending and settling back onto the designed lower stops located within the spar deck.
All personnel had been cleared from the immediate work area prior to the cut, and no injuries occurred. The well had been fully plugged and abandoned before the operation; therefore, there was no risk of well control or hydrocarbon release. Initial inspections identified contact with structural components, and damage assessments and securing activities are currently underway to ensure the area is safe prior to resuming operations.</t>
    </r>
  </si>
  <si>
    <t>Buoyancy Can / Buoyant Riser Assembly</t>
  </si>
  <si>
    <t>16-cylinder compressed gas bottle rack</t>
  </si>
  <si>
    <t xml:space="preserve">Rigging Equipment Failure / Dropped Object </t>
  </si>
  <si>
    <r>
      <rPr>
        <b/>
        <u/>
        <sz val="10"/>
        <rFont val="Arial"/>
        <family val="2"/>
      </rPr>
      <t xml:space="preserve">Dropped Load During Marine Vessel Offload </t>
    </r>
    <r>
      <rPr>
        <sz val="10"/>
        <rFont val="Arial"/>
        <family val="2"/>
      </rPr>
      <t xml:space="preserve">
On February 28, 2026, a dropped load incident occurred during vessel offloading operations. The lift team had begun offloading the Marine Vessel Warren Thomas earlier that day after completing the lift plan, Job Safety Analysis (JSA), and a pre-task safety meeting.
Nine lifts were completed without incident. During the hoisting of a 16-cylinder compressed gas bottle rack from the vessel deck, the crane operator reported feeling the winch stop as tension was applied. The load subsequently detached from the stinger hook and dropped back onto the vessel’s port stern deck. The falling load damaged two sections of deck grating.
Lifting operations were immediately stopped, and an investigation was initiated. No injuries occurred.
The total estimated cost associated with the incident was $1,825, including $1,550 for replacement of damaged deck grating and $275 for replacement of the stinger hook.</t>
    </r>
  </si>
  <si>
    <t>550-gallon stainless steel intermediate bulk container (IBC / tote tank).</t>
  </si>
  <si>
    <r>
      <rPr>
        <b/>
        <u/>
        <sz val="10"/>
        <rFont val="Arial"/>
        <family val="2"/>
      </rPr>
      <t xml:space="preserve">Load Contact During Tote Transfer Results in Minor Equipment Damage
</t>
    </r>
    <r>
      <rPr>
        <sz val="10"/>
        <rFont val="Arial"/>
        <family val="2"/>
      </rPr>
      <t>While utilizing the facility’s west crane to move 550-gallon stainless steel intermediate bulk containers (IBCs), or tote tanks, on the top deck, a miscommunication occurred between the rigger and the crane operator during load positioning.
The load was directed to move left instead of right. As a result, the stainless steel tote tank being handled contacted a stainless-steel nipple installed on a nearby 500-gallon poly tote tank.
The poly tote tank contained biocide chemical and was positioned over secondary containment at the time of the incident. The contact damaged the stainless-steel nipple on the poly tote tank.
Following the contact, the biocide was transferred (pumped) from the damaged poly tote tank into a clean 550-gallon stainless steel tote tank to prevent further risk.
There were no injuries, no pollution, and no damage to the stainless steel tote tank being moved by the crane. The only damage sustained was to the stainless-steel nipple on the poly tote tank.
Estimated damage cost is less than $100 (parts and labor).</t>
    </r>
  </si>
  <si>
    <t>no lifted item at the time of the incident</t>
  </si>
  <si>
    <r>
      <rPr>
        <b/>
        <u/>
        <sz val="10"/>
        <rFont val="Arial"/>
        <family val="2"/>
      </rPr>
      <t>Near Miss – Fast Line Hook Contact with Handrail During Crane Line Retraction</t>
    </r>
    <r>
      <rPr>
        <sz val="10"/>
        <rFont val="Arial"/>
        <family val="2"/>
      </rPr>
      <t xml:space="preserve">
After placing a chemical tote on the Northwest Main Deck (DSM Mixing Area) using the west crane, the crane operator began retracting the fast line that had been rigged with a 30k nylon stinger and a spring-loaded hook. During retraction, the spring-loaded hook swung laterally and contacted the Northwest DSM3 (PR2 Pipe Rack) handrail, pulling and bending the top rail upward before the flagger/banksman was able to signal the operator to stop.
No personnel were in the immediate area during the event, and no dropped objects were generated. The crane operator’s line of sight to the fast line and hook was obstructed by a tote tank positioned on the pipe rack adjacent to the damaged handrail.</t>
    </r>
  </si>
  <si>
    <t>welding machine</t>
  </si>
  <si>
    <r>
      <rPr>
        <b/>
        <u/>
        <sz val="10"/>
        <rFont val="Arial"/>
        <family val="2"/>
      </rPr>
      <t xml:space="preserve">Crane Contact with Vessel Gangway During Backloading Operations </t>
    </r>
    <r>
      <rPr>
        <sz val="10"/>
        <rFont val="Arial"/>
        <family val="2"/>
      </rPr>
      <t xml:space="preserve">
On February 24, 2026, a crane/material handling incident occurred. During backloading operations, the crane operator was transferring a welding machine onto the stern deck of the M/V. While positioning the welding machine, the load contacted the vessel’s aluminum gangway. At the time of the lift, the crane operator suspected minor contact but was unaware that damage had occurred. Upon arrival at the ICY dock later that day, the vessel captain identified damage to the aluminum gangway handrail and notified platform personnel. Personnel were subsequently informed, and the incident was reported to operator management. No injuries were reported. The incident resulted in equipment damage only.</t>
    </r>
  </si>
  <si>
    <t>grocery Conex boxes (cargo containers)</t>
  </si>
  <si>
    <r>
      <rPr>
        <b/>
        <u/>
        <sz val="10"/>
        <rFont val="Arial"/>
        <family val="2"/>
      </rPr>
      <t>Suspected Crane/Material Handling Contact Resulting in Minor Vessel Handrail Damage</t>
    </r>
    <r>
      <rPr>
        <sz val="10"/>
        <rFont val="Arial"/>
        <family val="2"/>
      </rPr>
      <t xml:space="preserve">
Initial notification of a crane/material handling incident. Between 03:00 and 04:00 hours on 02/20/2026, operator personnel were notified by the Captain of the M/V of minor damage to a handrail onboard the vessel. The Captain indicated the damage was presumed to have occurred during the offloading of two grocery Conex boxes within the preceding few hours. At the time of notification, details regarding the exact mechanism of damage were unknown. </t>
    </r>
  </si>
  <si>
    <t>The crane was parked and not actively lifting a load;
Only the hook/hoist line descended under its own weight;
No cargo or object was being handled</t>
  </si>
  <si>
    <r>
      <rPr>
        <b/>
        <u/>
        <sz val="10"/>
        <rFont val="Arial"/>
        <family val="2"/>
      </rPr>
      <t>Uncommanded Descent of Main Hoist Line – 20K Crane</t>
    </r>
    <r>
      <rPr>
        <sz val="10"/>
        <rFont val="Arial"/>
        <family val="2"/>
      </rPr>
      <t xml:space="preserve">
On February 28, 2026, the main hoist line of a 20K crane began descending without input from the crane operator. At the time, the crane was powered off and properly parked while the operator was awaiting direction for the next lift and completing documentation prior to the end of his shift.
The main hoist hook slowly descended approximately 40 feet over a period of about three and a half minutes and ultimately contacted the drill deck, which alerted the operator to the issue. Upon observing the descent, the operator powered up the crane and raised the hoist back to a safe position.
The main hoist line was immediately removed from service pending evaluation by crane maintenance personnel. No injuries or additional damage were reported.</t>
    </r>
  </si>
  <si>
    <r>
      <rPr>
        <b/>
        <u/>
        <sz val="10"/>
        <rFont val="Arial"/>
        <family val="2"/>
      </rPr>
      <t xml:space="preserve">Dropped Load During Marine Vessel Offload </t>
    </r>
    <r>
      <rPr>
        <sz val="10"/>
        <rFont val="Arial"/>
        <family val="2"/>
      </rPr>
      <t xml:space="preserve">
On February 28, 2026, a dropped load incident occurred during vessel offloading operations at an offshore facility. The lift team had begun offloading the Marine Vessel earlier that day after completing the lift plan, Job Safety Analysis (JSA), and a pre-task safety meeting.
Nine lifts were completed without incident. During the hoisting of a 16-cylinder compressed gas bottle rack from the vessel deck, the crane operator reported feeling the winch stop as tension was applied. The load subsequently detached from the stinger hook and dropped back onto the vessel’s port stern deck. The falling load damaged two sections of deck grating.
Lifting operations were immediately stopped, and an investigation was initiated. No injuries occurred.
The total estimated cost associated with the incident was $1,825, including $1,550 for replacement of damaged deck grating and $275 for replacement of the stinger hook.</t>
    </r>
  </si>
  <si>
    <r>
      <rPr>
        <b/>
        <u/>
        <sz val="10"/>
        <rFont val="Arial"/>
        <family val="2"/>
      </rPr>
      <t>Crane Wire Rope Damage Identified During Spanner Joint Laydown Operation</t>
    </r>
    <r>
      <rPr>
        <sz val="10"/>
        <rFont val="Arial"/>
        <family val="2"/>
      </rPr>
      <t xml:space="preserve">
At approximately 0220 hours on March 2, 2026, personnel were conducting operations to lay out a subsea spanner joint from the rig floor to the riser skate using the main traveling assembly and KBC #3. After tailing out and successfully landing the spanner joint onto the riser skate, the banksman reported hearing an unusual noise originating from the tip of the crane.
Operations were immediately stopped. The crane wire was lowered to the deck to allow for inspection. During the inspection, a damaged section of crane cable was identified approximately 10 feet from the work end of the wire rope.UWA and BP WSL were notified of the damaged crane cable following confirmation of the condition. No injuries or dropped objects were reported.</t>
    </r>
  </si>
  <si>
    <t>The load being handled was a subsea spanner joint, which falls under subsea handling hardware.</t>
  </si>
  <si>
    <t>Container staged at a pipe rack location</t>
  </si>
  <si>
    <r>
      <rPr>
        <b/>
        <u/>
        <sz val="10"/>
        <rFont val="Arial"/>
        <family val="2"/>
      </rPr>
      <t>Container Rigging Failure During Lift Due to Obstruction with Pipe Rack Beam</t>
    </r>
    <r>
      <rPr>
        <sz val="10"/>
        <rFont val="Arial"/>
        <family val="2"/>
      </rPr>
      <t xml:space="preserve">
During lifting operations, a container weighing approximately 2,200 lbs was being moved from the west side of the pipe rack. As the load was raised from the deck using a 4-way rigging assembly (3/8" x 6' x 4 slings rated at 10,000 lbs at 60°), a lip on the bottom of the container became caught underneath a pipe rack I-beam.As the crane continued to take load, the obstruction prevented the container from lifting freely. The resulting shock load and uneven load distribution caused two legs of the rigging assembly to part.
The lift was immediately stopped, the area was secured, and onboard leadership was notified. No injuries were reported. </t>
    </r>
  </si>
  <si>
    <t>BHA stand during pickup</t>
  </si>
  <si>
    <t>Top Drive / Traveling Block System (Drilling Hoisting System)</t>
  </si>
  <si>
    <r>
      <rPr>
        <b/>
        <u/>
        <sz val="10"/>
        <rFont val="Arial"/>
        <family val="2"/>
      </rPr>
      <t>Top Drive Contact with Hydro Racker Upper Guide Arm During BHA Pickup – Property Damage</t>
    </r>
    <r>
      <rPr>
        <sz val="10"/>
        <rFont val="Arial"/>
        <family val="2"/>
      </rPr>
      <t xml:space="preserve">
At the time of the property damage event (estimated $30,000), operations were underway to make up the Bottom Hole Assembly (BHA) on the auxiliary well. During the pickup of a BHA stand, the auxiliary well top drive and traveling block made contact with the hydro racker upper guide arm guiding head.
The contact resulted in damage to the upper guide arm latch assembly securing bolts on the hydro racker. No dropped objects occurred during the event, and no personnel injuries were sustained. At the time of the incident, all personnel were clear of the red zone.Operations were stopped, the area was secured, and the incident was reported for investigation.</t>
    </r>
  </si>
  <si>
    <t>Material transfer between work boat and lift boat</t>
  </si>
  <si>
    <r>
      <rPr>
        <b/>
        <u/>
        <sz val="10"/>
        <rFont val="Arial"/>
        <family val="2"/>
      </rPr>
      <t>Anti-Two Block Support Cable Failure During Material Transfer</t>
    </r>
    <r>
      <rPr>
        <sz val="10"/>
        <rFont val="Arial"/>
        <family val="2"/>
      </rPr>
      <t xml:space="preserve">
While lifting material from a work boat to the lift boat using the vessel’s crane, the 1/4-inch cable supporting the crane’s anti-two block on the fast line failed.
At the time of the failure, the crane was actively engaged in transferring material to the lift boat. The failure did not result in a dropped load, and no injuries occurred. Following the incident, the crew replaced the damaged support cable, and after evaluation, the UWA authorized the crew to resume work.
The area was assessed to ensure safe conditions before operations continued.</t>
    </r>
  </si>
  <si>
    <t xml:space="preserve">Supply Container
</t>
  </si>
  <si>
    <t>5x5 drum carrier</t>
  </si>
  <si>
    <r>
      <rPr>
        <b/>
        <u/>
        <sz val="10"/>
        <rFont val="Arial"/>
        <family val="2"/>
      </rPr>
      <t>Unintentional Equipment Damage During Crane Retrieval Operation from Crew Boat</t>
    </r>
    <r>
      <rPr>
        <sz val="10"/>
        <rFont val="Arial"/>
        <family val="2"/>
      </rPr>
      <t xml:space="preserve">
During a lifting operation using the facility crane and the crew boat, unintentional damage occurred to vessel equipment. The crane operator was retrieving a 5x5 drum carrier from the aft deck of the vessel when the vessel captain notified the crane operator that the load was positioned tightly against a toolbox. Several latches on the toolbox were contacting the drum carrier, creating a risk of equipment damage.
During the operation, the top of a vessel tie-off bitt was struck, dislodging the aluminum top cap (approximately 1 inch thick, 7/8 inch diameter, weighing approximately 4.2 lbs.). The cap fell approximately 6 feet into the water and was unrecoverable. Estimated repair cost is less than $1,000.
There were no personnel injuries and no additional damage reported other than the missing aluminum cap.</t>
    </r>
  </si>
  <si>
    <t>LP separator during well test equipment demobilization</t>
  </si>
  <si>
    <r>
      <rPr>
        <b/>
        <u/>
        <sz val="10"/>
        <rFont val="Arial"/>
        <family val="2"/>
      </rPr>
      <t>Dropped Object During Crane Hoisting Operation – Contact with Floodlight</t>
    </r>
    <r>
      <rPr>
        <sz val="10"/>
        <rFont val="Arial"/>
        <family val="2"/>
      </rPr>
      <t xml:space="preserve">
On March 9, 2026, the crane crew was in the process of demobilizing well test equipment. During the operation, the crane operator began hoisting the LP separator when it contacted a floodlight mounted on the inboard side of the fire monitor platform located on the port funnel casing.
The impact with the floodlight caused two 6 mm machine screws securing the light fixture to dislodge and fall approximately 12.5 feet to the deck below. At the time of the incident, all personnel were positioned in the designated safe step-back area.
One screw weighed approximately 0.4 ounces and the second screw weighed approximately 0.25 ounces. Based on the dropped object calculator, both items registered as a “slight” dropped object potential. No injuries or additional equipment damage were reported.</t>
    </r>
  </si>
  <si>
    <t>Load Snag or Contact / Environmental Factors / Poor Lift Planning</t>
  </si>
  <si>
    <t>2' × 8' basket retrieved from seafloor</t>
  </si>
  <si>
    <r>
      <rPr>
        <b/>
        <u/>
        <sz val="10"/>
        <rFont val="Arial"/>
        <family val="2"/>
      </rPr>
      <t>Basket Contacted Generator Door During Retrieval Due to Vessel Motion</t>
    </r>
    <r>
      <rPr>
        <sz val="10"/>
        <rFont val="Arial"/>
        <family val="2"/>
      </rPr>
      <t xml:space="preserve">
While retrieving a 2' × 8' basket from the seafloor using the vessel crane, sea conditions and associated vessel movement caused the suspended load to swing during hoisting. The basket made contact with a generator enclosure door, resulting in minor damage to the door. No damage occurred to the basket or other vessel equipment. There were no personnel injuries and no environmental impact reported. Estimated property damage was approximately $500.</t>
    </r>
  </si>
  <si>
    <t>Full tote of jet fuel</t>
  </si>
  <si>
    <t>50-barrel xylene tank</t>
  </si>
  <si>
    <r>
      <rPr>
        <b/>
        <u/>
        <sz val="10"/>
        <rFont val="Arial"/>
        <family val="2"/>
      </rPr>
      <t>Crane Hook Snag Damages Safety Latch During Post-Lift Operations</t>
    </r>
    <r>
      <rPr>
        <sz val="10"/>
        <rFont val="Arial"/>
        <family val="2"/>
      </rPr>
      <t xml:space="preserve">
At approximately 1:30 AM, the crew completed landing a 50-barrel xylene tank onto the vessel deck. After the rigging was disconnected, the crane operator began hoisting the hook. During this process, the hook unintentionally snagged the tank’s rigging, resulting in damage to the hook’s safety latch. No personnel were injured. Equipment damage was estimated at $50.</t>
    </r>
  </si>
  <si>
    <r>
      <rPr>
        <b/>
        <u/>
        <sz val="10"/>
        <rFont val="Arial"/>
        <family val="2"/>
      </rPr>
      <t xml:space="preserve">Roustabout Injured During Tagline Entanglement on Basket Lift </t>
    </r>
    <r>
      <rPr>
        <sz val="10"/>
        <rFont val="Arial"/>
        <family val="2"/>
      </rPr>
      <t xml:space="preserve">
On March 11, 2026, a lifting incident occurred on the rig during crane operations moving a basket. A roustabout was controlling the load with a tagline. As the basket was lifted, the tail of the tagline was on the deck and became entangled around the individual’s foot. The individual was briefly lifted off the deck, lost grip of the tagline, and fell backward onto the deck. The rig medic immediately evaluated the injured person (IP), who was then evacuated by field helicopter to Plaquemines Medical Center via EPS dock in Venice for further assessment. The IP was treated and released to full duty with minor injuries.</t>
    </r>
  </si>
  <si>
    <t>Tool room hatch</t>
  </si>
  <si>
    <r>
      <rPr>
        <b/>
        <u/>
        <sz val="10"/>
        <rFont val="Arial"/>
        <family val="2"/>
      </rPr>
      <t>Sling Failure During Heavy Tool Room Hatch Lift</t>
    </r>
    <r>
      <rPr>
        <sz val="10"/>
        <rFont val="Arial"/>
        <family val="2"/>
      </rPr>
      <t xml:space="preserve">
During lifting operations to raise the heavy tool room hatch, a two-part sling failed after the hatch reached its uppermost vertical position. The sling parted while the hatch was being positioned, causing the load to release.
Following the sling failure, the hatch came to rest on the open hatch back supports. No additional equipment damage occurred and no personnel were injured during the event.
Operations were stopped and the lifting equipment was removed from service pending inspection.</t>
    </r>
  </si>
  <si>
    <t>Gearbox</t>
  </si>
  <si>
    <t>Lift performed using an A-frame trolley device, not a crane system</t>
  </si>
  <si>
    <r>
      <rPr>
        <b/>
        <u/>
        <sz val="10"/>
        <rFont val="Arial"/>
        <family val="2"/>
      </rPr>
      <t>Gearbox Dropped During Material Handling – A-Frame Trolley</t>
    </r>
    <r>
      <rPr>
        <sz val="10"/>
        <rFont val="Arial"/>
        <family val="2"/>
      </rPr>
      <t xml:space="preserve">
On March 14, 2026, a material handling incident took place. A gearbox was being removed from its enclosure package using an A-frame trolley device. While lowering the gearbox to the deck, the lifting hook bolt snapped, causing the gearbox to fall approximately 3.5 feet onto the deck below. No personnel were injured during the incident. The equipment was removed from service pending inspection.</t>
    </r>
  </si>
  <si>
    <r>
      <rPr>
        <b/>
        <u/>
        <sz val="10"/>
        <rFont val="Arial"/>
        <family val="2"/>
      </rPr>
      <t>Uncommanded Descent of Lifeboat #6 from Stowed Position</t>
    </r>
    <r>
      <rPr>
        <sz val="10"/>
        <rFont val="Arial"/>
        <family val="2"/>
      </rPr>
      <t xml:space="preserve">                                                       On March 6, 2026, Lifeboat #6 descended from its stowed position without a launch command. An operator in the AICC reported hearing a noise consistent with a lifeboat launch. Upon inspection, the lifeboat was observed descending in a controlled manner to the water. Once at the surface, the hook automatically disengaged from the pendant and the unmanned lifeboat drifted away from the facility.
No personnel were inside the lifeboat and no vessels were in the area at the time. The OIM was notified immediately and a recovery plan was implemented. The M/V located, secured, and towed the lifeboat back to the facility, where it was reinstalled and secured.
SSI technicians conducted inspections and determined the brake release pin was likely not correctly installed, allowing the brake release arm to disengage from the counterweight and open the drum brake, resulting in the controlled descent.
The lifeboat and davit were inspected and tested with no damage identified. The unit was cleared to return to service by the United States Coast Guard on March 11, 2026. </t>
    </r>
  </si>
  <si>
    <t>Human Error / Mechanical Failure / Equipment Component Failure</t>
  </si>
  <si>
    <t>Lifeboat davit winch system</t>
  </si>
  <si>
    <t>Free-fall lifeboat / survival craft system</t>
  </si>
  <si>
    <r>
      <rPr>
        <b/>
        <u/>
        <sz val="10"/>
        <rFont val="Arial"/>
        <family val="2"/>
      </rPr>
      <t>Load Contacts Deck Light During Jet Fuel Transfer</t>
    </r>
    <r>
      <rPr>
        <sz val="10"/>
        <rFont val="Arial"/>
        <family val="2"/>
      </rPr>
      <t xml:space="preserve">
While landing a full tote of jet fuel using the boomvang crane, the load made contact with a deck light on the north side of the Workover deck. The light was dislodged but remained suspended by undamaged electrical wires and continued to illuminate. Secondary restraint netting prevented the fixture from falling. No personnel were injured. Equipment damage was estimated at $150.</t>
    </r>
  </si>
  <si>
    <t>8' × 24' basket</t>
  </si>
  <si>
    <r>
      <rPr>
        <b/>
        <sz val="10"/>
        <rFont val="Arial"/>
        <family val="2"/>
      </rPr>
      <t>Basket Contacted Scaffolding Material Rack During Deck Landing Operation</t>
    </r>
    <r>
      <rPr>
        <sz val="10"/>
        <rFont val="Arial"/>
        <family val="2"/>
      </rPr>
      <t xml:space="preserve">
While setting an 8' × 24' basket onto the deck using the vessel crane, the suspended load contacted a rack containing scaffolding materials. The contact resulted in minor damage to one scaffolding pan. Environmental conditions at the time included southwest winds at approximately 9 knots and seas of 4–5 feet with an air temperature of 76°F. No additional equipment damage occurred. There were no personnel injuries and no environmental impact associated with the incident. Estimated property damage was approximately $110.</t>
    </r>
  </si>
  <si>
    <t>Rigging Equipment Failure / Dropped Object / Equipment Component Failure</t>
  </si>
  <si>
    <t>ACD sleeve and associated rigging hardware during handling</t>
  </si>
  <si>
    <r>
      <rPr>
        <b/>
        <u/>
        <sz val="10"/>
        <rFont val="Arial"/>
        <family val="2"/>
      </rPr>
      <t>Dropped Object Incident During Provision Crane Operations – Lifting Eye Assembly Failure on  Drillship</t>
    </r>
    <r>
      <rPr>
        <sz val="10"/>
        <rFont val="Arial"/>
        <family val="2"/>
      </rPr>
      <t xml:space="preserve">
On March 15, 2026, at approximately 18:45, a dropped object incident occurred during lifting operations on the Rig Well No. 014. Operations were being conducted using the provision crane located aft of the vessel on the poop deck.
After successfully lifting the first ACD sleeve from the storeroom to the poop deck, the rigging crew began lowering the slings in preparation for the second lift. While the lifting eyes attached to the sling hooks were being lowered, swing momentum caused the lifting eyes to contact each other. This contact dislodged the snap ring from one lifting eye assembly, resulting in four components separating and becoming dropped objects.
One component weighing approximately 1.1 lb fell about 2 ft onto the hatch opening deck and was classified as “Slight” according to the DROPS calculator. The remaining three components fell approximately 20.5 ft to the storeroom deck:
Bolt – 7.4 oz (Slight)
Washer – 3.4 oz (Slight)
Swivel block – 3.2 lb (Major)
The nearest personnel were positioned approximately 6 ft away, outside the designated drop/landing zone and clear of the hatch opening. No injuries occurred. The only equipment damage identified was to the lifting eye assembly. Weather conditions at the time included winds of approximately 20 knots from the south. Water depth at the location is approximately 4,976 ft and the facility is about 115 miles offshore.</t>
    </r>
  </si>
  <si>
    <t>No object or equipment was being lifted—only personnel transfer via swing rope</t>
  </si>
  <si>
    <t xml:space="preserve">No load  </t>
  </si>
  <si>
    <t>swing rope</t>
  </si>
  <si>
    <r>
      <t xml:space="preserve">Crew Member Fell Overboard During Swing Rope Transfer from OSV to Platform   </t>
    </r>
    <r>
      <rPr>
        <sz val="10"/>
        <rFont val="Arial"/>
        <family val="2"/>
      </rPr>
      <t xml:space="preserve">                 
During a swing rope transfer from an Offshore Supply Vessel (OSV) to the platform, a crew member (CI) lost his grip on the swing rope and fell into the water. The individual reported that his hand slipped below the knot while swinging toward the platform, resulting in the fall overboard.
The crew member was only in the water for a few seconds and immediately self-rescued using the platform boarding ladder. He then returned to the OSV, where he showered and changed into dry clothing before completing a successful transfer back to the platform and returning to work. No injuries were reported.</t>
    </r>
  </si>
  <si>
    <t>57.5-ton subsea jumper assembly)</t>
  </si>
  <si>
    <r>
      <rPr>
        <b/>
        <u/>
        <sz val="10"/>
        <rFont val="Arial"/>
        <family val="2"/>
      </rPr>
      <t xml:space="preserve">Loss of Power to Vessel Crane During Subsea Jumper Recovery </t>
    </r>
    <r>
      <rPr>
        <sz val="10"/>
        <rFont val="Arial"/>
        <family val="2"/>
      </rPr>
      <t xml:space="preserve">                                                                                                                             On March 21, 2026, during subsea jumper recovery operations involving a JO2 assembly, the vessel’s 250-tonne portside active heave compensated (AHC) pedestal crane experienced a sudden loss of power while lifting a 57.5-ton, 40-meter subsea jumper.
At the time of the incident, the vessel was positioned southwest of the platform, approximately 150 meters away. Environmental conditions were favorable, with calm seas and southwest winds at approximately 5 knots.
No load was dropped, and no damage to equipment or structures was reported. No personnel injuries occurred. Operations were safely paused, and the vessel moved away from subsea infrastructure while the marine crew initiated troubleshooting of the crane system.     </t>
    </r>
  </si>
  <si>
    <t>Coil tubing equipment</t>
  </si>
  <si>
    <r>
      <rPr>
        <b/>
        <u/>
        <sz val="10"/>
        <rFont val="Arial"/>
        <family val="2"/>
      </rPr>
      <t>Hydracon Contacted Coil Tubing Equipment During Backloading Operation Due to Vessel Movement</t>
    </r>
    <r>
      <rPr>
        <sz val="10"/>
        <rFont val="Arial"/>
        <family val="2"/>
      </rPr>
      <t xml:space="preserve">
On March 21, 2026, at approximately 14:30 hrs, the Noble BlackRhino #1 crane was backloading coil tubing equipment to the M/V Ms. Charlotte. While the crane operator was lowering a Hydracon into position adjacent to coil tubing equipment that had been previously backloaded, vessel movement caused by a swell resulted in the supply vessel shifting position. This movement caused the suspended load to contact nearby coil tubing equipment, breaking a stem/fitting on the equipment.
No personnel injuries or environmental impacts were reported. Damage was limited to the coil tubing equipment fitting.</t>
    </r>
  </si>
  <si>
    <t>Spreader bar and attached rigging</t>
  </si>
  <si>
    <r>
      <rPr>
        <b/>
        <u/>
        <sz val="10"/>
        <rFont val="Arial"/>
        <family val="2"/>
      </rPr>
      <t>Spreader Bar Contacted Ballast Tank Air Vent Heads During Recovery Operation</t>
    </r>
    <r>
      <rPr>
        <sz val="10"/>
        <rFont val="Arial"/>
        <family val="2"/>
      </rPr>
      <t xml:space="preserve">
On March 21, 2026, the crane aboard the LCV recovered a spreader bar (PSN 21007) following completion of subsea jumper installation operations. The work was being performed by a contractor under contract with the Lessee. After the spreader bar was brought to the surface and laid down on the starboard side of the vessel, the crew observed that the spreader bar and one attached shackle had contacted two ballast tank air vent heads. Both vent heads were found to be cracked as a result of the contact. Replacement vent heads were installed by the Vessel Engineer.
There were no personnel injuries, no pollution, and no additional equipment damage identified. Estimated property damage was less than $1,000.</t>
    </r>
  </si>
  <si>
    <t>Maintenance Issue / Lifting Device Component</t>
  </si>
  <si>
    <t>Joint of pipe</t>
  </si>
  <si>
    <r>
      <rPr>
        <b/>
        <u/>
        <sz val="10"/>
        <rFont val="Arial"/>
        <family val="2"/>
      </rPr>
      <t xml:space="preserve">Gripper Head Misalignment Identified During Pipe Handling Operations </t>
    </r>
    <r>
      <rPr>
        <sz val="10"/>
        <rFont val="Arial"/>
        <family val="2"/>
      </rPr>
      <t xml:space="preserve">
On March 18, 2026, a material handling incident occurred onboard the facility during pipe handling operations.  While preparing to lift a joint of pipe from the skate, the crane crew observed abnormal closure behavior of the gripper head. During an attempted grip, one side of the gripper head closed correctly around the pipe, while the opposite side closed over the pipe rather than securing it properly. The condition was identified prior to lifting the pipe clear of the skate.
Material handling operations were immediately suspended, and notifications were made in accordance with reporting requirements. The gripper head was inspected and subsequently repaired. No personnel injuries, dropped objects, or environmental impacts occurred as a result of this incident.
 The gripper head was repaired at an estimated cost of $200.00, and operations resumed after corrective actions were completed.</t>
    </r>
  </si>
  <si>
    <r>
      <rPr>
        <b/>
        <u/>
        <sz val="10"/>
        <rFont val="Arial"/>
        <family val="2"/>
      </rPr>
      <t xml:space="preserve">Dropped Handrail Overboard During Tote Tank Positioning </t>
    </r>
    <r>
      <rPr>
        <sz val="10"/>
        <rFont val="Arial"/>
        <family val="2"/>
      </rPr>
      <t xml:space="preserve">
On March 13, 2026, at approximately 12:15 PM, a dropped object/crane-related event occurred while workers were positioning a tote tank on the north side of the main deck. During the positioning, the tote contacted a handrail, causing the weld attaching the handrail to the deck to fail. A section of the handrail fell overboard and was not retrievable.
Stop Work was immediately initiated, and the area was flagged and barricaded to prevent personnel access. Workers were briefed on the hazard until proper barricades were installed. No personnel were injured or otherwise affected as a result of the event.
Following the incident, a Hazard Hunt was conducted by the Production Foreman across platforms in the area to visually inspect handrails and identify any signs of corrosion or compromised integrity. Identified issues were entered into the Integrity Action Tracker. Operations Specialists were instructed to perform similar inspections during facility visits to proactively identify corrosion or integrity concerns, particularly with handrails and grating. Any questionable areas are to remain barricaded until the Construction Department can investigate and implement corrective measures.</t>
    </r>
  </si>
  <si>
    <r>
      <rPr>
        <b/>
        <u/>
        <sz val="10"/>
        <rFont val="Arial"/>
        <family val="2"/>
      </rPr>
      <t>Crane Headache Ball Pin Contacted Scaffolding During Lubricator Lift</t>
    </r>
    <r>
      <rPr>
        <sz val="10"/>
        <rFont val="Arial"/>
        <family val="2"/>
      </rPr>
      <t xml:space="preserve">
During wireline operations, the crew was lifting a lubricator using the crane when a pin on the crane headache ball contacted a scaffolding rung along the lift path. The contact caused a section of scaffolding to be unintentionally lifted approximately 6–7 inches before an immediate all stop was called and the load was safely lowered.
One individual was positioned on the scaffolding at the time of the event; however, no personnel injuries occurred. The scaffolding section that was contacted sustained minor damage estimated at approximately $200. There was no damage to the platform or wireline equipment.
Operations were immediately stopped, the incident was reported to the area, and leadership was notified. Corrective measures were implemented following the event, including adjustments to rigging configuration and lift setup to eliminate blind lift conditions and reduce interaction with scaffolding during future operations.</t>
    </r>
  </si>
  <si>
    <t>BOP – Blowout Preventer assembly</t>
  </si>
  <si>
    <r>
      <rPr>
        <b/>
        <u/>
        <sz val="10"/>
        <rFont val="Arial"/>
        <family val="2"/>
      </rPr>
      <t>Crane Load Contact with Unsecured Handrail Gate During BOP Relocati</t>
    </r>
    <r>
      <rPr>
        <sz val="10"/>
        <rFont val="Arial"/>
        <family val="2"/>
      </rPr>
      <t xml:space="preserve">on
On March 18, 2026, at approximately 15:00 hours, a lifting incident occurred during relocation of the BOP from the starboard side to the port side of the facility. During the transfer, a handrail gate along the load travel path had not been properly secured or pinned and swung into the open position.
As the BOP was being transited by the crane, the suspended load contacted the unsecured handrail gate, resulting in damage to the gate. The incident was immediately recognized, and the job was stopped. There were no dropped objects, and no personnel were present within the red zone at the time of the incident. Rig Management and the Client Representative were notified promptly. A safety stand-down was conducted with the crew to review the event and reinforce hazard awareness and pre-lift verification practices. </t>
    </r>
  </si>
  <si>
    <t>Wireline lubricator system and associated crane rigging</t>
  </si>
  <si>
    <r>
      <rPr>
        <b/>
        <u/>
        <sz val="10"/>
        <rFont val="Arial"/>
        <family val="2"/>
      </rPr>
      <t xml:space="preserve">Auxiliary Line Contact with Boom Tip During Lubricator Rig-Down </t>
    </r>
    <r>
      <rPr>
        <sz val="10"/>
        <rFont val="Arial"/>
        <family val="2"/>
      </rPr>
      <t xml:space="preserve">
On March 28, 2026, at approximately 12:00 hours, a crane/material handling incident occurred during wireline lubricator rig-down operations. The crane main line was connected to the wireline lubricator when wind conditions exceeded allowable limits, and the decision was made to secure and rig down operations. While lowering the lubricator, the crane operator boomed down without simultaneously paying out slack on the auxiliary line. As a result, the auxiliary line headache ball traveled past the anti-two-block device and contacted the boom tip. This contact caused one strand of the auxiliary line cable to break and begin unraveling. Operations were stopped following identification of the issue. No personnel injuries occurred, and no additional equipment damage was identified beyond the affected auxiliary line cable.</t>
    </r>
  </si>
  <si>
    <t>Nitrogen tank assembly / equipment frame</t>
  </si>
  <si>
    <r>
      <rPr>
        <b/>
        <u/>
        <sz val="10"/>
        <rFont val="Arial"/>
        <family val="2"/>
      </rPr>
      <t>Dropped Object Incident Involving Hand Tool During Nitrogen Equipment Backload</t>
    </r>
    <r>
      <rPr>
        <sz val="10"/>
        <rFont val="Arial"/>
        <family val="2"/>
      </rPr>
      <t xml:space="preserve">                  The crane crew was backloading nitrogen equipment from the aft moonpool area to a workboat positioned on the port aft side of the rig.While positioning a nitrogen tank onto the workboat, the suspended nitrogen tank made contact with another nitrogen tank frame. At that time, the workboat flagger observed an object fall from the lower frame of the nitrogen tank. After the load was landed safely, an ALL STOP was called and the incident was immediately reported to supervision. An initial investigation determined that a 9/16" combination wrench (approximately 5 ounces) had fallen from the lower frame of the nitrogen tank from an estimated height of approximately 5 feet. The closest individual to the dropped object at the time was approximately 15–20 feet away. No personnel injuries occurred, and no equipment damage was reported.</t>
    </r>
  </si>
  <si>
    <t>Subsea jumper JO1</t>
  </si>
  <si>
    <r>
      <rPr>
        <b/>
        <u/>
        <sz val="10"/>
        <rFont val="Arial"/>
        <family val="2"/>
      </rPr>
      <t>Crane Relay Failure Resulting in Alarm 63 During Subsea Jumper Recovery Operation</t>
    </r>
    <r>
      <rPr>
        <sz val="10"/>
        <rFont val="Arial"/>
        <family val="2"/>
      </rPr>
      <t xml:space="preserve">
On March 26, 2026, during recovery operations of Jumper JO1, the vessel crane operator notified the Vessel Offshore Manager (OM) and bridge crew that the crane experienced a tripped relay condition (Alarm 63 – Motor 1 fault) while hoisting the jumper from the seabed.
At the time of the incident, the jumper was being recovered for transfer and landing onto the OSV. The jumper had been lifted approximately halfway to the surface from a depth of 897.263 meters when the fault occurred.
Upon notification of the alarm condition, lifting operations were immediately suspended pending investigation and resolution of the issue. At the time of the event, the vessel was operating outside the 500-meter zone at approximately the 60% zone.
A technician onboard the vessel initiated troubleshooting activities. Shoreside management was notified, and operations remained suspended until the fault was identified, corrective actions implemented, and system performance verified.
Investigation determined the crane experienced degraded relay performance affecting the Motor 1 running signal, which triggered Alarm 63. The fault was resolved following replacement of relays –K10 and –K11. The crane was monitored for approximately one hour after replacement with no recurrence of the alarm observed.</t>
    </r>
  </si>
  <si>
    <t>Drill pipe and pup joint assembly</t>
  </si>
  <si>
    <t>ACD assembly handled via Hydra Pipe Racker / fingerboard system</t>
  </si>
  <si>
    <t>Hydra Pipe Racker retrieval operation</t>
  </si>
  <si>
    <r>
      <rPr>
        <b/>
        <u/>
        <sz val="10"/>
        <rFont val="Arial"/>
        <family val="2"/>
      </rPr>
      <t>Fingerboard Latch Sheared During ACD Retrieval with Hydra Pipe Racker – No Dropped Object</t>
    </r>
    <r>
      <rPr>
        <sz val="10"/>
        <rFont val="Arial"/>
        <family val="2"/>
      </rPr>
      <t xml:space="preserve"> (Secondary Retention Functioned as Designed)
On March 31, 2026, at approximately 19:00 hrs, an equipment contact incident occurred at Well 014 (SP4), within the Houma District while retrieving the ACD assembly from the auxiliary side fingerboard.
During operations, the Assistant Driller used the main Hydra Pipe Racker to retrieve the ACD assembly from Row 5, Slot 2 on the auxiliary side fingerboard. After latching onto the ACD assembly, the Assistant Driller picked up the stand and began retracting the Hydra Pipe Racker. During retraction, the ACD assembly contacted a fingerboard latch, causing the latch to shear as designed.
Secondary retention remained in place and functioned as intended, preventing any dropped object. The red zone was confirmed clear at the time of the incident, and no personnel were exposed to hazards. No injuries occurred.</t>
    </r>
  </si>
  <si>
    <t>TFM / pipe-handling transfer</t>
  </si>
  <si>
    <t>½" × 3' steel wire sling used in CADA rig-down operation</t>
  </si>
  <si>
    <t>Rig-floor rigging/winch operation</t>
  </si>
  <si>
    <r>
      <rPr>
        <b/>
        <u/>
        <sz val="10"/>
        <rFont val="Arial"/>
        <family val="2"/>
      </rPr>
      <t>Dropped Object Incident – ½" × 3' Steel Sling Lost Through Rotary Table to Moonpool During CADA Rig-Down Operations –</t>
    </r>
    <r>
      <rPr>
        <sz val="10"/>
        <rFont val="Arial"/>
        <family val="2"/>
      </rPr>
      <t xml:space="preserve">  On March 30, 2026, a dropped object incident occurred on the main rig floor of the rig while rigging down the CADA tool. During the operation, a short ½" × 3' steel wire sling (approximately 4 lbs.) was installed through the CADA and attached to the winch hook to support engagement with the running tool as directed by the third-party service company personnel representative. After the shear pins were reinstalled, the third-party service company personnel representative instructed the winch operator to slack off and removed the sling from the winch hook, believing the sling was secured in a basket hitch configuration.
Upon removal of the sling eyes from the hook, the sling released from the CADA and fell through the rotary table and moonpool (approximately 103 ft) into the Gulf of America. No personnel were in the moonpool area at the time, and no injuries or equipment damage occurred. The sling could not be recovered and was classified as marine debris.
Weather conditions at the time were clear with SE winds at approximately 8 knots and seas around 2 feet.</t>
    </r>
  </si>
  <si>
    <t>8' × 10' connex box</t>
  </si>
  <si>
    <r>
      <rPr>
        <b/>
        <u/>
        <sz val="10"/>
        <rFont val="Arial"/>
        <family val="2"/>
      </rPr>
      <t>Suspended Connex Box Contacted Vessel Mast Equipment During Crane Hoisting Operation</t>
    </r>
    <r>
      <rPr>
        <sz val="10"/>
        <rFont val="Arial"/>
        <family val="2"/>
      </rPr>
      <t xml:space="preserve">
During a crane operation, personnel were receiving an 8' × 10' connex box from a vessel. The vessel deck crew connected the load, centered the crane block over the load, and moved into a designated step-back area. Once the area was confirmed clear, they instructed the crane operator to begin hoisting. As the crane operator began hoisting and booming up, the vessel crew observed the suspended load drifting toward the vessel wheelhouse and instructed the crane operator to hoist faster to increase clearance. During hoisting, the suspended connex box swung toward the vessel mast and contacted a wind vane and anchor light mounted on the mast.
The vessel crew immediately notified the crane operator of the contact. Crane operations were stopped, the area was secured, and the vessel was repositioned to a safer location to prevent further interaction with the suspended load.No injuries occurred. Damage was limited to the vessel’s wind vane and anchor light. Estimated repair cost is between $2,500 and $5,000.</t>
    </r>
  </si>
  <si>
    <t>Crane block and cable</t>
  </si>
  <si>
    <r>
      <rPr>
        <b/>
        <u/>
        <sz val="10"/>
        <rFont val="Arial"/>
        <family val="2"/>
      </rPr>
      <t>Crane Encoder Malfunction Resulted in Overboarding of Crane Block and Cable to Seabed – No Contact with Subsea Infrastructure</t>
    </r>
    <r>
      <rPr>
        <sz val="10"/>
        <rFont val="Arial"/>
        <family val="2"/>
      </rPr>
      <t xml:space="preserve">
During subsea lifting operations, a crane encoder malfunction occurred that allowed the crane operator to pay out approximately 3,140 ft of cable, exceeding the intended deployment depth of approximately 2,700 ft from surface.
As a result of the encoder malfunction, the crane block and approximately 202 ft of crane cable were deposited onto the seabed. The estimated cable deflection remained approximately 22 ft above the seabed prior to final landing.
There was no contact, clash, or striking of any subsea assets, and no personnel injuries or equipment damage to subsea infrastructure were reported.
Recorded cable deflection position:
Northing: 10,468,310.74 ft
Easting: 1,141,175.18 ft  </t>
    </r>
  </si>
  <si>
    <t>Riser bails</t>
  </si>
  <si>
    <r>
      <rPr>
        <b/>
        <u/>
        <sz val="10"/>
        <rFont val="Arial"/>
        <family val="2"/>
      </rPr>
      <t>Crane Lift Incident – Damaged Sling and Riser Bail Storage Bracket During Lift from Riser Deck to Rig Floor</t>
    </r>
    <r>
      <rPr>
        <sz val="10"/>
        <rFont val="Arial"/>
        <family val="2"/>
      </rPr>
      <t xml:space="preserve">
On March 26, 2026, Crane #3 located on the starboard aft riser deck was used to lift a set of riser bails (approximately 16 ft long and weighing 1.3 tons) from their storage mounting brackets to the rig floor in preparation for BOP/riser operations at the Rig.
The riser bails were rigged using a 30 ft × 7/8" two-leg basket sling as per normal practice. During the initial lift attempt, when the load was raised approximately 6–8 inches off the deck, the crane operator observed higher-than-normal weight on the load indicator. Simultaneously, the banksman signaled an all-stop. The load was immediately lowered back into the brackets.
Inspection identified that the sling had become damaged/frayed and was no longer safe for use. The sling was removed from service and replaced under supervisor direction. The lift was subsequently completed safely.
Following removal of the riser bail from the storage brackets, damage was identified to the lower portion of the mounting bracket, including a broken weld. It was determined that slack in the sling had become caught beneath the storage bracket during the lift, resulting in the bracket weld failure.
No dropped objects or personnel injuries occurred. Estimated property damage was approximately $200.</t>
    </r>
  </si>
  <si>
    <t>Human Error / Crane Operator / Equipment Component Failure</t>
  </si>
  <si>
    <t>Hydrate deflector</t>
  </si>
  <si>
    <r>
      <rPr>
        <b/>
        <u/>
        <sz val="10"/>
        <rFont val="Arial"/>
        <family val="2"/>
      </rPr>
      <t>Crane #2 Wire Damage – Hydrate Deflector Deployment and Cable Birdnesting Incident (Subsea)</t>
    </r>
    <r>
      <rPr>
        <sz val="10"/>
        <rFont val="Arial"/>
        <family val="2"/>
      </rPr>
      <t xml:space="preserve">
On March 27, 2026, Crane #2 (port forward) was utilized to lower a hydrate deflector to the seabed at Well No. 001 (West Bump) location in preparation for installation around the wellhead.
The hydrate deflector had been pre-slung prior to arrival on the rig and was being lowered subsea to approximately 5,647 ft. During lowering operations, the ROV observed that the Crane #2 wire had experienced an unlay condition (birdnesting) at the lift point. As a result, damage occurred to the crane wire while the hydrate deflector remained attached to the line subsea.
The hydrate deflector was subsequently recovered to surface. Post-recovery inspection identified damage to Crane #2 wire, requiring removal of approximately 115 meters of cable and re-termination of the hook socket. Crane wire repairs were completed prior to returning the system to service. No injuries occurred.
Estimated property damage is approximately $12,804 USD. </t>
    </r>
  </si>
  <si>
    <t>11-7/8" casing</t>
  </si>
  <si>
    <r>
      <rPr>
        <b/>
        <u/>
        <sz val="10"/>
        <rFont val="Arial"/>
        <family val="2"/>
      </rPr>
      <t>Contact Incident – 11-7/8" Casing Contacted East Crane Boom Rest Lighting During Offloading Operations</t>
    </r>
    <r>
      <rPr>
        <sz val="10"/>
        <rFont val="Arial"/>
        <family val="2"/>
      </rPr>
      <t xml:space="preserve">
At approximately 10:30 hours, during offloading of 11-7/8" casing from a supply vessel, a joint of casing contacted the East crane boom rest lighting assembly.
As a result of the contact, the light fixture was dislodged from its mounting post but remained secured to the boom rest via secondary retention cables. A portion of the mounting bracket and two set screws failed during the impact and fell approximately 7 feet onto the top of a 6x6 container located directly beneath the boom rest.The broken mounting bracket weighed approximately 2.3 ounces, and each set screw weighed approximately 0.8 ounces. No personnel were in the line of fire; the nearest individual was approximately 40 feet away. Red zone barriers were in place at the time of the incident.
Estimated property damage is approximately $219 USD.</t>
    </r>
  </si>
  <si>
    <t>Sub-Mar mat frame</t>
  </si>
  <si>
    <r>
      <rPr>
        <b/>
        <u/>
        <sz val="10"/>
        <rFont val="Arial"/>
        <family val="2"/>
      </rPr>
      <t xml:space="preserve">Contact Incident – Sub-Mar Mat Frame Contacted Chute Handrail During Crane Operations </t>
    </r>
    <r>
      <rPr>
        <sz val="10"/>
        <rFont val="Arial"/>
        <family val="2"/>
      </rPr>
      <t xml:space="preserve">
During subsea umbilical installation operations, the vessel experienced a crane-related contact incident while transferring Sub-Mar mats to the vessel deck. While bringing the Sub-Mar mat frame onboard, the suspended load contacted the chute handrail on the port forward side of the vessel. The contact resulted in the handrail being bent inward and a release handle breaking off the Sub-Mar frame. There were no personnel injuries associated with the incident. Estimated property damage is approximately $1,000. </t>
    </r>
  </si>
  <si>
    <r>
      <rPr>
        <b/>
        <u/>
        <sz val="10"/>
        <rFont val="Arial"/>
        <family val="2"/>
      </rPr>
      <t xml:space="preserve">Contact Incident – Sub-Mar Mat Frame Contacted Storage Peg During Crane Operations </t>
    </r>
    <r>
      <rPr>
        <sz val="10"/>
        <rFont val="Arial"/>
        <family val="2"/>
      </rPr>
      <t xml:space="preserve">
While the  vessel was conducting subsea umbilical installation operations, a crane-related contact incident occurred during handling of Sub-Mar mats.During the transfer of the Sub-Mar mats to the vessel deck, the suspended frame contacted a storage peg used for lifting straps. The contact resulted in bending of the storage peg at the weld and minor deformation to the Sub-Mar mat frame.
No personnel injuries were reported. Estimated property damage was approximately $250. </t>
    </r>
  </si>
  <si>
    <r>
      <rPr>
        <b/>
        <u/>
        <sz val="10"/>
        <rFont val="Arial"/>
        <family val="2"/>
      </rPr>
      <t xml:space="preserve">Crane Lift Incident – HVAC Fan Guard Bent During Transfer </t>
    </r>
    <r>
      <rPr>
        <sz val="10"/>
        <rFont val="Arial"/>
        <family val="2"/>
      </rPr>
      <t xml:space="preserve">
On March 31, 2026, at approximately 1700 hours, the platform crane was used to transfer an HVAC unit from the M/V to the platform. During the initial lift attempt, the crane operator observed uneven loading of the HVAC unit. The lift was stopped, and the crew adjusted the sling configuration prior to continuing operations.Following sling adjustment, the lift was completed without further issue. However, on April 2, 2026, construction supervision identified that one of the fan blade guards on the HVAC unit had been bent during the lifting operation. Platform leadership and HSE were notified at that time, resulting in delayed reporting of the incident. The HVAC unit remains in service supporting PWE operations. No personnel injuries were reported. Estimated property damage was approximately $200. </t>
    </r>
  </si>
  <si>
    <t>HVAC unit</t>
  </si>
  <si>
    <r>
      <rPr>
        <b/>
        <u/>
        <sz val="10"/>
        <rFont val="Arial"/>
        <family val="2"/>
      </rPr>
      <t>Dropped Object Resulting from Drill Pipe Protector Damage During Pipe Transfer Operation</t>
    </r>
    <r>
      <rPr>
        <sz val="10"/>
        <rFont val="Arial"/>
        <family val="2"/>
      </rPr>
      <t xml:space="preserve">
At approximately 08:40 hours, the crew was tasked with transferring an assembly consisting of a single joint of drill pipe and a 20-foot pup joint (approximately 50 feet total length) from the Topside Fingerboard Manipulator (TFM) to the starboard pipe deck.
During the transfer, the pin end of the pipe contacted a structural beam located beneath the frac hanger on the starboard forward rig floor wind wall. As a result of the contact, the pin-end pipe protector fractured into multiple pieces.
The pipe protector fragments, with a total weight of approximately 3 pounds (largest fragment approximately 1.5 pounds), fell approximately 15 feet to the starboard aft pipe deck.
At the time of the incident, the Banksman and rigger were positioned on the forward end of the pipe deck in the step-back area, clear of the dropped-object path. No personnel injuries occurred, and no additional equipment damage was reported.</t>
    </r>
  </si>
  <si>
    <t>Rigging Equipment Failure / Dropped Object / Equipment Component</t>
  </si>
  <si>
    <r>
      <rPr>
        <b/>
        <u/>
        <sz val="10"/>
        <rFont val="Arial"/>
        <family val="2"/>
      </rPr>
      <t>Crane Fast Line Cable Failure and Dropped Object</t>
    </r>
    <r>
      <rPr>
        <b/>
        <sz val="10"/>
        <rFont val="Arial"/>
        <family val="2"/>
      </rPr>
      <t xml:space="preserve">                                  </t>
    </r>
    <r>
      <rPr>
        <sz val="10"/>
        <rFont val="Arial"/>
        <family val="2"/>
      </rPr>
      <t xml:space="preserve">                                   While setting up for dive operations aboard the lift boat, the dive crew and crane operator were working together to prepare for a lift. The crane operator lowered the fast line to approximately head height. While coordinating the lift, the operator began raising the fast line to position the rigging near the work area. When the fast line reached approximately 10 to 12 feet off the deck, it suddenly stopped and shuttered.
The dive crew, who were observing the fast line as it was being raised, noticed the sudden stop and observed the Anti-2-Block (A2B) weight sliding down the crane cable from the tip of the crane. The A2B weight, weighing 65 lbs, fell approximately 75 feet and impacted the wedge socket connection at the top of the crane ball. Upon impact, the 9/16" fast line cable sheared at the wedge socket connection. The fast line hook, weighing 125 lbs, then fell approximately 12 feet to the deck. One diver sustained a brush burn and scrapes to the right torso between the ribs and hip, believed to be caused by contact with either the A2B weight or the severed cable. Stop Work Authority was immediately initiated.</t>
    </r>
  </si>
  <si>
    <r>
      <rPr>
        <b/>
        <u/>
        <sz val="10"/>
        <rFont val="Arial"/>
        <family val="2"/>
      </rPr>
      <t xml:space="preserve">Tote Tank Contact with Structural Beam During Blind Crane Lift </t>
    </r>
    <r>
      <rPr>
        <b/>
        <sz val="10"/>
        <rFont val="Arial"/>
        <family val="2"/>
      </rPr>
      <t xml:space="preserve">   </t>
    </r>
    <r>
      <rPr>
        <sz val="10"/>
        <rFont val="Arial"/>
        <family val="2"/>
      </rPr>
      <t xml:space="preserve">                                                 Crane #2 was conducting a blind lift using radio communication to transfer an empty tote tank with tag lines from the loading station on the VRU deck to the +50 deck. During the lift, platform movement caused by sea conditions resulted in the suspended load swinging beneath a structural beam and making contact. An immediate stop was called, and the crane operator halted operations. Once the tote tank was clear of the beam, the crew safely landed the load on the +50 deck as planned.
A visual inspection was conducted on the crane, beam, slings, and surrounding area. No damage was identified to lifting equipment or structural components. Minor damage was observed to the tote tank only. There were no injuries, dropped objects, or environmental impacts.</t>
    </r>
  </si>
  <si>
    <r>
      <t xml:space="preserve">Signal Man Left Thumb Fracture Resulting from Line of Fire Exposure During Bundle Cradle Roller Assembly Lift    </t>
    </r>
    <r>
      <rPr>
        <sz val="10"/>
        <rFont val="Arial"/>
        <family val="2"/>
      </rPr>
      <t xml:space="preserve">                                                                                                                          On February 3, at approximately 14:00, a Burner Fire Rigger was working as signal man during the removal of a bundle cradle roller assembly. During the lift operation, the injured party (IP) was using his non-radio hand to guide the package rather than using a push pole or tag line, placing his hand in the line of fire. His left thumb became pinched between the assembly and a pad eye on the resting skid. The IP was wearing proper PPE including impact gloves at the time of the incident.
The IP reported the injury to the onsite medic, describing pain to his left thumb at a level of 8 out of 10. Medical evaluation revealed swelling and tenderness to the left thumb. Due to the severity of the injury, the IP was medivaced for further evaluation and treatment. The IP was subsequently diagnosed with a nondisplaced closed fracture of the proximal phalanx of the left thumb.
Corrective actions taken included re-emphasizing the use of push poles and tag lines to keep personnel out of the line of fire during lift operations, and a safety standdown was conducted addressing lifting operations and line of fire hazards.</t>
    </r>
  </si>
  <si>
    <t>stand of drill pipe, 133.18 feet long weighing 5,353 lbs total.</t>
  </si>
  <si>
    <r>
      <t>Drill Pipe Stand Dropped Object Due to Bridge Racker Grip Jaw Hydraulic Cylinder Failure During Tripping Operations----</t>
    </r>
    <r>
      <rPr>
        <sz val="10"/>
        <rFont val="Arial"/>
        <family val="2"/>
      </rPr>
      <t xml:space="preserve">                                                                                                                  While tripping in the hole on the main side of the rig floor, approximately 10 feet from Main Well Center, the Main VPH (Vertical Pipe Handler) pipe racking system was being utilized to transfer stands of drill pipe from the fingerboard to the Main MDDM (Top Drive). During the operation, one stand of drill pipe slipped through the bridge racker grip jaw and contacted the drill floor. The drill pipe stand measured 133.18 feet in length, weighed 40.2 pounds per foot, with a total weight of 5,353 lbs. The stand slipped through the grip jaw from a height of approximately 24 inches.
Upon occurrence, drill floor operations were immediately secured. The stand was racked back and secured in the fingerboard. There were no injuries to personnel. Potential damage to a joint of drill pipe was noted.Investigation determined the root cause to be an internal hydraulic leak within the bridge racker grip jaw cylinder, resulting in loss of grip pressure. </t>
    </r>
  </si>
  <si>
    <t xml:space="preserve">Pipe racking/handling system                                          -Main VPH (Vertical Pipe Handler) </t>
  </si>
  <si>
    <r>
      <rPr>
        <b/>
        <u/>
        <sz val="10"/>
        <rFont val="Arial"/>
        <family val="2"/>
      </rPr>
      <t xml:space="preserve">Right Hand Laceration Requiring Sutures During 7 5/8" Casing Pull — Well F-2 P&amp;A Operations. </t>
    </r>
    <r>
      <rPr>
        <sz val="10"/>
        <rFont val="Arial"/>
        <family val="2"/>
      </rPr>
      <t>At approximately 16:00 on March 25, 2026, during plug and abandonment (P&amp;A) operations at the ST 26 F facility, a well work crew was in the process of pulling 7 5/8" casing out of Well F-2. The injured party (IP) inserted a 2" pin through a hole in the casing to secure the load. The crane operator lowered the load, causing the IP's right hand to become caught between the pin and the work plate, resulting in lacerations to two fingers of the right hand.
Following the incident, the IP was transported to the shore base via motor vessel and taken to a local medical clinic for evaluation. The IP received two sutures on two fingers of the right hand and was placed on light duty pending further evaluation.</t>
    </r>
  </si>
  <si>
    <t>7 5/8" casing being pulled from Well F-2</t>
  </si>
  <si>
    <r>
      <t>Aircraft Warning Light Damaged by Tote Tank During Crane Operations</t>
    </r>
    <r>
      <rPr>
        <sz val="10"/>
        <rFont val="Arial"/>
        <family val="2"/>
      </rPr>
      <t xml:space="preserve">                                               The north crane operator was moving a tote tank when the bottom of the tote clipped the aircraft warning light while passing over the south crane.The aircraft warning light was repaired using a part that was already onsite. Repair was completed by two personnel in under one hour. Total repair cost was approximately $175.00, including the $20.00 part and associated labor.No injuries to personnel were reported.</t>
    </r>
  </si>
  <si>
    <r>
      <rPr>
        <b/>
        <u/>
        <sz val="10"/>
        <rFont val="Arial"/>
        <family val="2"/>
      </rPr>
      <t>Slip and Fall Resulting in Skull Fracture and Multiple Lacerations During BOP Rigging Operations</t>
    </r>
    <r>
      <rPr>
        <b/>
        <sz val="10"/>
        <rFont val="Arial"/>
        <family val="2"/>
      </rPr>
      <t xml:space="preserve">                                                                                                                                           </t>
    </r>
    <r>
      <rPr>
        <sz val="10"/>
        <rFont val="Arial"/>
        <family val="2"/>
      </rPr>
      <t xml:space="preserve">     The crew had just set the blowout preventer (BOP) on deck, and the IP climbed onto the BOP to disconnect the crane hook from the D-ring of the BOP lifting cap. After successfully disconnecting the crane hook, the IP stepped down onto a deck flange. While attempting to pivot and step off the deck flange, the IP lost his footing, slipped, and fell, striking his head and face on adjacent pipe flanges on the deck. The incident was witnessed by a coworker with Accu-Line. The IP was wearing full PPE at the time of the incident.
As a result of the fall, the IP sustained multiple lacerations including an approximately six-inch triangular laceration to the back of the head, a second two-inch laceration to the back of the head, and a small laceration near the left eye. The IP was briefly unconscious following the impact. The onboard medic treated and monitored the IP overnight. An RLC helicopter transported the IP to shore the following morning for further evaluation. A CT scan at the hospital confirmed the IP had sustained a skull fracture and he was admitted overnight for observation.</t>
    </r>
  </si>
  <si>
    <t>BOP (Blowout Preventer</t>
  </si>
  <si>
    <t>CADA (Completion And Drilling Adapter)</t>
  </si>
  <si>
    <t>Winch</t>
  </si>
  <si>
    <r>
      <rPr>
        <b/>
        <u/>
        <sz val="10"/>
        <rFont val="Arial"/>
        <family val="2"/>
      </rPr>
      <t>Dropped Object — Steel Wire Sling Lost to Sea Through Rotary Table During CADA Rigging Operations</t>
    </r>
    <r>
      <rPr>
        <sz val="10"/>
        <rFont val="Arial"/>
        <family val="2"/>
      </rPr>
      <t xml:space="preserve">                                                                                                                                                       During well operations on Well No. 001, a dropped object incident occurred on the drill floor during the rig down of the CADA (Completion and Drilling Adapter) tool. The task being performed was to reengage the CADA and reinstall the shear pins as directed by the Contracrtor Representative.
The CADA was brought above the rotary table and rotary bushings were installed. The crew installed a 1/2" x 3' short steel wire sling through the CADA and attached both eyes to the winch hook. The CADA was then hoisted and engaged to the running tool per Innovex guidance, at which point the shear pins were reinstalled by the Contractor Representative. The Contractor Rep then instructed the winch operator to slack off tension and proceeded to remove the sling from the winch hook. The Contractor Rep removed the eyes of the sling and released it, believing it was basket hitched around the CADA. The sling was not basket hitched and upon release, the 1/2" x 3' steel wire sling weighing approximately 4 lbs fell through the rotary table and descended approximately 103 feet through the moonpool into the water. There were no personnel in the moonpool area at the time and no injuries were reported. The sling was not recovered.
Initial findings identified two contributing factors — no hole cover was installed over the rotary table during equipment and rigging handling operations, and a third party representative was allowed to handle and disconnect rigging rather than drilling contractor personnel as required.
The ROV crew was notified to search for the sling when operations allowed. The RDS conducted an immediate discussion with the drill floor crew reinforcing strict protocol for working around the rotary table, the requirement for hole covers, and the expectation that third party personnel are to provide guidance only and are not to handle, connect, or disconnect rigging. A crew standdown was conducted to reinforce dropped object prevention expectations, and the event will be communicated to all onboarding personnel going forward.</t>
    </r>
  </si>
  <si>
    <t>CY2026 Lifting Incidents Summary</t>
  </si>
  <si>
    <t>4/27/2026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</si>
</sst>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38" x14ac:knownFonts="1">
    <font>
      <sz val="10"/>
      <name val="Arial"/>
    </font>
    <font>
      <sz val="10"/>
      <name val="Arial"/>
      <family val="2"/>
    </font>
    <font>
      <sz val="8.5"/>
      <name val="MS Sans Serif"/>
      <family val="2"/>
    </font>
    <font>
      <b/>
      <sz val="10"/>
      <name val="Arial"/>
      <family val="2"/>
    </font>
    <font>
      <sz val="14"/>
      <name val="Arial"/>
      <family val="2"/>
    </font>
    <font>
      <sz val="20"/>
      <name val="Arial"/>
      <family val="2"/>
    </font>
    <font>
      <b/>
      <sz val="20"/>
      <name val="Arial"/>
      <family val="2"/>
    </font>
    <font>
      <sz val="14"/>
      <color theme="0"/>
      <name val="Arial"/>
      <family val="2"/>
    </font>
    <font>
      <b/>
      <sz val="14"/>
      <name val="Arial"/>
      <family val="2"/>
    </font>
    <font>
      <b/>
      <sz val="14"/>
      <color theme="0"/>
      <name val="Arial"/>
      <family val="2"/>
    </font>
    <font>
      <sz val="10"/>
      <color theme="1"/>
      <name val="Arial"/>
      <family val="2"/>
    </font>
    <font>
      <b/>
      <sz val="16"/>
      <name val="Arial"/>
      <family val="2"/>
    </font>
    <font>
      <b/>
      <sz val="18"/>
      <name val="Arial"/>
      <family val="2"/>
    </font>
    <font>
      <sz val="10"/>
      <color rgb="FF000000"/>
      <name val="Arial"/>
      <family val="2"/>
    </font>
    <font>
      <sz val="10"/>
      <name val="Arial"/>
      <family val="2"/>
    </font>
    <font>
      <b/>
      <sz val="12"/>
      <color rgb="FFFF0000"/>
      <name val="Arial"/>
      <family val="2"/>
    </font>
    <font>
      <sz val="12"/>
      <name val="Arial"/>
      <family val="2"/>
    </font>
    <font>
      <b/>
      <i/>
      <sz val="20"/>
      <name val="Arial"/>
      <family val="2"/>
    </font>
    <font>
      <b/>
      <sz val="12"/>
      <name val="Arial"/>
      <family val="2"/>
    </font>
    <font>
      <sz val="8.5"/>
      <name val="Arial"/>
      <family val="2"/>
    </font>
    <font>
      <sz val="11"/>
      <color theme="1"/>
      <name val="Calibri"/>
      <family val="2"/>
    </font>
    <font>
      <b/>
      <sz val="12"/>
      <color theme="0"/>
      <name val="Arial"/>
      <family val="2"/>
    </font>
    <font>
      <b/>
      <sz val="12"/>
      <color theme="1"/>
      <name val="Arial"/>
      <family val="2"/>
    </font>
    <font>
      <sz val="12"/>
      <color theme="1"/>
      <name val="Arial"/>
      <family val="2"/>
    </font>
    <font>
      <b/>
      <u/>
      <sz val="10"/>
      <name val="Arial"/>
      <family val="2"/>
    </font>
    <font>
      <sz val="10"/>
      <name val="Segoe UI"/>
      <family val="2"/>
    </font>
    <font>
      <sz val="8"/>
      <name val="Arial"/>
      <family val="2"/>
    </font>
    <font>
      <sz val="11"/>
      <name val="Segoe UI"/>
      <family val="2"/>
    </font>
    <font>
      <sz val="14"/>
      <color theme="1"/>
      <name val="Comic Sans MS"/>
      <family val="4"/>
    </font>
    <font>
      <sz val="14"/>
      <color theme="1"/>
      <name val="Arial"/>
      <family val="2"/>
    </font>
    <font>
      <b/>
      <sz val="14"/>
      <color theme="1"/>
      <name val="Arial"/>
      <family val="2"/>
    </font>
    <font>
      <b/>
      <u/>
      <sz val="20"/>
      <color rgb="FF000000"/>
      <name val="Calibri"/>
      <family val="2"/>
    </font>
    <font>
      <sz val="13"/>
      <color theme="1"/>
      <name val="Arial"/>
      <family val="2"/>
    </font>
    <font>
      <b/>
      <sz val="13"/>
      <color theme="1"/>
      <name val="Arial"/>
      <family val="2"/>
    </font>
    <font>
      <b/>
      <sz val="16"/>
      <color theme="0"/>
      <name val="Arial"/>
      <family val="2"/>
    </font>
    <font>
      <sz val="16"/>
      <name val="Arial"/>
      <family val="2"/>
    </font>
    <font>
      <sz val="16"/>
      <color theme="0"/>
      <name val="Arial"/>
      <family val="2"/>
    </font>
    <font>
      <b/>
      <u/>
      <sz val="16"/>
      <name val="Arial"/>
      <family val="2"/>
    </font>
  </fonts>
  <fills count="31">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7"/>
        <bgColor indexed="64"/>
      </patternFill>
    </fill>
    <fill>
      <patternFill patternType="solid">
        <fgColor theme="4"/>
        <bgColor theme="4"/>
      </patternFill>
    </fill>
    <fill>
      <patternFill patternType="solid">
        <fgColor theme="5" tint="-0.249977111117893"/>
        <bgColor theme="6"/>
      </patternFill>
    </fill>
    <fill>
      <patternFill patternType="solid">
        <fgColor theme="5" tint="-0.249977111117893"/>
        <bgColor theme="4"/>
      </patternFill>
    </fill>
    <fill>
      <patternFill patternType="solid">
        <fgColor theme="4" tint="-0.249977111117893"/>
        <bgColor theme="4"/>
      </patternFill>
    </fill>
    <fill>
      <patternFill patternType="solid">
        <fgColor theme="4"/>
        <bgColor theme="6"/>
      </patternFill>
    </fill>
    <fill>
      <patternFill patternType="solid">
        <fgColor theme="8" tint="-0.249977111117893"/>
        <bgColor theme="6"/>
      </patternFill>
    </fill>
    <fill>
      <patternFill patternType="solid">
        <fgColor theme="8" tint="-0.249977111117893"/>
        <bgColor theme="4"/>
      </patternFill>
    </fill>
    <fill>
      <patternFill patternType="solid">
        <fgColor theme="2"/>
        <bgColor indexed="64"/>
      </patternFill>
    </fill>
    <fill>
      <patternFill patternType="solid">
        <fgColor rgb="FFF0C419"/>
        <bgColor indexed="64"/>
      </patternFill>
    </fill>
    <fill>
      <patternFill patternType="solid">
        <fgColor rgb="FFE2F3F7"/>
        <bgColor indexed="64"/>
      </patternFill>
    </fill>
    <fill>
      <patternFill patternType="solid">
        <fgColor rgb="FF5B9BD5"/>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FFFF"/>
        <bgColor indexed="64"/>
      </patternFill>
    </fill>
    <fill>
      <patternFill patternType="solid">
        <fgColor theme="4" tint="0.79998168889431442"/>
        <bgColor indexed="64"/>
      </patternFill>
    </fill>
    <fill>
      <patternFill patternType="solid">
        <fgColor indexed="65"/>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tint="-4.9989318521683403E-2"/>
        <bgColor theme="4" tint="0.79998168889431442"/>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C66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4" fillId="0" borderId="0"/>
    <xf numFmtId="0" fontId="20" fillId="0" borderId="0"/>
    <xf numFmtId="0" fontId="20" fillId="0" borderId="0"/>
  </cellStyleXfs>
  <cellXfs count="207">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left"/>
    </xf>
    <xf numFmtId="0" fontId="1" fillId="0" borderId="0" xfId="0" applyFont="1"/>
    <xf numFmtId="0" fontId="1" fillId="0" borderId="0" xfId="0" applyFont="1" applyAlignment="1">
      <alignment horizontal="left"/>
    </xf>
    <xf numFmtId="17" fontId="1" fillId="0" borderId="1" xfId="0" quotePrefix="1" applyNumberFormat="1" applyFont="1" applyBorder="1" applyAlignment="1">
      <alignment horizontal="center" vertical="center" wrapText="1"/>
    </xf>
    <xf numFmtId="0" fontId="5" fillId="0" borderId="0" xfId="0" applyFont="1"/>
    <xf numFmtId="0" fontId="6" fillId="0" borderId="0" xfId="0" applyFont="1"/>
    <xf numFmtId="14" fontId="6" fillId="0" borderId="0" xfId="0" quotePrefix="1" applyNumberFormat="1" applyFont="1"/>
    <xf numFmtId="0" fontId="8" fillId="0" borderId="0" xfId="0" applyFont="1"/>
    <xf numFmtId="0" fontId="1" fillId="0" borderId="0" xfId="0" quotePrefix="1" applyFont="1"/>
    <xf numFmtId="0" fontId="3" fillId="0" borderId="0" xfId="0" applyFont="1"/>
    <xf numFmtId="0" fontId="11" fillId="0" borderId="0" xfId="0" applyFont="1"/>
    <xf numFmtId="0" fontId="10" fillId="0" borderId="1" xfId="0" applyFont="1" applyBorder="1" applyAlignment="1">
      <alignment horizontal="left"/>
    </xf>
    <xf numFmtId="0" fontId="10" fillId="0" borderId="1" xfId="0" applyFont="1" applyBorder="1" applyAlignment="1">
      <alignment horizontal="center"/>
    </xf>
    <xf numFmtId="0" fontId="0" fillId="0" borderId="0" xfId="0" quotePrefix="1"/>
    <xf numFmtId="0" fontId="1" fillId="0" borderId="0" xfId="0" applyFont="1" applyAlignment="1">
      <alignment horizontal="left" vertical="center"/>
    </xf>
    <xf numFmtId="0" fontId="1" fillId="0" borderId="0" xfId="0" applyFont="1" applyAlignment="1">
      <alignment horizontal="left" vertical="center" indent="1"/>
    </xf>
    <xf numFmtId="17" fontId="1" fillId="0" borderId="1" xfId="0" applyNumberFormat="1" applyFont="1" applyBorder="1" applyAlignment="1">
      <alignment horizontal="center" vertical="center" wrapText="1"/>
    </xf>
    <xf numFmtId="14" fontId="11" fillId="13" borderId="0" xfId="0" applyNumberFormat="1" applyFont="1" applyFill="1"/>
    <xf numFmtId="0" fontId="11" fillId="13" borderId="0" xfId="0" applyFont="1" applyFill="1"/>
    <xf numFmtId="0" fontId="4" fillId="0" borderId="0" xfId="0" applyFont="1"/>
    <xf numFmtId="0" fontId="12" fillId="0" borderId="0" xfId="0" applyFont="1"/>
    <xf numFmtId="14" fontId="6" fillId="0" borderId="0" xfId="0" applyNumberFormat="1" applyFont="1" applyAlignment="1">
      <alignment horizontal="left"/>
    </xf>
    <xf numFmtId="0" fontId="13" fillId="0" borderId="1" xfId="0" applyFont="1" applyBorder="1" applyAlignment="1">
      <alignment horizontal="center" vertical="center" wrapText="1"/>
    </xf>
    <xf numFmtId="0" fontId="16" fillId="0" borderId="0" xfId="0" applyFont="1" applyAlignment="1">
      <alignment horizontal="center" wrapText="1"/>
    </xf>
    <xf numFmtId="0" fontId="8" fillId="0" borderId="0" xfId="0" applyFont="1" applyAlignment="1">
      <alignment wrapText="1"/>
    </xf>
    <xf numFmtId="0" fontId="17" fillId="0" borderId="0" xfId="0" applyFont="1"/>
    <xf numFmtId="0" fontId="15" fillId="0" borderId="0" xfId="0" applyFont="1" applyAlignment="1">
      <alignment wrapText="1"/>
    </xf>
    <xf numFmtId="0" fontId="16" fillId="0" borderId="0" xfId="0" applyFont="1" applyAlignment="1">
      <alignment wrapText="1"/>
    </xf>
    <xf numFmtId="0" fontId="15" fillId="0" borderId="0" xfId="0" applyFont="1" applyAlignment="1">
      <alignment horizontal="center" wrapText="1"/>
    </xf>
    <xf numFmtId="49" fontId="5" fillId="0" borderId="0" xfId="0" applyNumberFormat="1" applyFont="1" applyAlignment="1">
      <alignment horizontal="right"/>
    </xf>
    <xf numFmtId="0" fontId="19" fillId="4" borderId="2" xfId="0" quotePrefix="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 fillId="0" borderId="0" xfId="0" applyFont="1" applyAlignment="1">
      <alignment vertical="top" wrapText="1"/>
    </xf>
    <xf numFmtId="0" fontId="0" fillId="0" borderId="0" xfId="0" applyAlignment="1">
      <alignment vertical="top"/>
    </xf>
    <xf numFmtId="14" fontId="1" fillId="0" borderId="2"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18" borderId="1" xfId="0" applyFont="1" applyFill="1" applyBorder="1" applyAlignment="1">
      <alignment horizontal="left" vertical="center" wrapText="1"/>
    </xf>
    <xf numFmtId="0" fontId="13"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17"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top" wrapText="1"/>
    </xf>
    <xf numFmtId="164" fontId="10"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14" fontId="0" fillId="0" borderId="0" xfId="0" applyNumberFormat="1" applyAlignment="1">
      <alignment horizontal="center" vertical="center" wrapText="1"/>
    </xf>
    <xf numFmtId="0" fontId="18" fillId="0" borderId="0" xfId="0" applyFont="1"/>
    <xf numFmtId="0" fontId="22" fillId="0" borderId="1" xfId="0" applyFont="1" applyBorder="1" applyAlignment="1">
      <alignment horizontal="center"/>
    </xf>
    <xf numFmtId="0" fontId="22" fillId="0" borderId="2" xfId="0" applyFont="1" applyBorder="1" applyAlignment="1">
      <alignment horizontal="center"/>
    </xf>
    <xf numFmtId="0" fontId="23" fillId="0" borderId="1" xfId="0" applyFont="1" applyBorder="1" applyAlignment="1">
      <alignment horizontal="left"/>
    </xf>
    <xf numFmtId="0" fontId="23" fillId="0" borderId="1" xfId="0" applyFont="1" applyBorder="1" applyAlignment="1">
      <alignment horizontal="center"/>
    </xf>
    <xf numFmtId="0" fontId="23" fillId="0" borderId="2" xfId="0" applyFont="1" applyBorder="1" applyAlignment="1">
      <alignment horizontal="left"/>
    </xf>
    <xf numFmtId="0" fontId="23" fillId="0" borderId="2" xfId="0" applyFont="1" applyBorder="1" applyAlignment="1">
      <alignment horizontal="center"/>
    </xf>
    <xf numFmtId="0" fontId="23" fillId="0" borderId="1" xfId="0" applyFont="1" applyBorder="1" applyAlignment="1">
      <alignment horizontal="center" wrapText="1"/>
    </xf>
    <xf numFmtId="0" fontId="0" fillId="0" borderId="0" xfId="0" applyAlignment="1">
      <alignment horizontal="center" vertical="center" wrapText="1"/>
    </xf>
    <xf numFmtId="0" fontId="1" fillId="0" borderId="0" xfId="0" applyFont="1" applyAlignment="1">
      <alignment vertical="center" wrapText="1"/>
    </xf>
    <xf numFmtId="0" fontId="10" fillId="0" borderId="2" xfId="0" applyFont="1" applyBorder="1" applyAlignment="1">
      <alignment horizontal="center"/>
    </xf>
    <xf numFmtId="0" fontId="23" fillId="0" borderId="2" xfId="0" applyFont="1" applyBorder="1" applyAlignment="1">
      <alignment horizontal="left" vertical="top"/>
    </xf>
    <xf numFmtId="14" fontId="1" fillId="19" borderId="1" xfId="0" applyNumberFormat="1" applyFont="1" applyFill="1" applyBorder="1" applyAlignment="1">
      <alignment horizontal="center" vertical="center" wrapText="1"/>
    </xf>
    <xf numFmtId="17" fontId="1" fillId="19" borderId="1" xfId="0" applyNumberFormat="1" applyFont="1" applyFill="1" applyBorder="1" applyAlignment="1">
      <alignment horizontal="center" vertical="center" wrapText="1"/>
    </xf>
    <xf numFmtId="0" fontId="1" fillId="19" borderId="1" xfId="0" applyFont="1" applyFill="1" applyBorder="1" applyAlignment="1">
      <alignment horizontal="left" vertical="center" wrapText="1"/>
    </xf>
    <xf numFmtId="0" fontId="1" fillId="19" borderId="1" xfId="0" applyFont="1" applyFill="1" applyBorder="1" applyAlignment="1">
      <alignment horizontal="center" vertical="center" wrapText="1"/>
    </xf>
    <xf numFmtId="0" fontId="0" fillId="19" borderId="0" xfId="0" applyFill="1" applyAlignment="1">
      <alignment vertical="top" wrapText="1"/>
    </xf>
    <xf numFmtId="0" fontId="0" fillId="20" borderId="0" xfId="0" applyFill="1"/>
    <xf numFmtId="0" fontId="0" fillId="14" borderId="0" xfId="0" applyFill="1"/>
    <xf numFmtId="0" fontId="0" fillId="22" borderId="0" xfId="0" applyFill="1"/>
    <xf numFmtId="0" fontId="23" fillId="23" borderId="1" xfId="0" applyFont="1" applyFill="1" applyBorder="1" applyAlignment="1">
      <alignment horizontal="center"/>
    </xf>
    <xf numFmtId="0" fontId="0" fillId="18" borderId="0" xfId="0" applyFill="1"/>
    <xf numFmtId="0" fontId="23" fillId="18" borderId="1" xfId="0" applyFont="1" applyFill="1" applyBorder="1" applyAlignment="1">
      <alignment horizontal="center"/>
    </xf>
    <xf numFmtId="0" fontId="23" fillId="23" borderId="1" xfId="0" applyFont="1" applyFill="1" applyBorder="1" applyAlignment="1">
      <alignment horizontal="center" wrapText="1"/>
    </xf>
    <xf numFmtId="0" fontId="23" fillId="18" borderId="1" xfId="0" applyFont="1" applyFill="1" applyBorder="1" applyAlignment="1">
      <alignment horizontal="center" wrapText="1"/>
    </xf>
    <xf numFmtId="0" fontId="0" fillId="0" borderId="0" xfId="0" applyAlignment="1">
      <alignment horizontal="left" vertical="top"/>
    </xf>
    <xf numFmtId="9" fontId="0" fillId="18" borderId="0" xfId="1" applyFont="1" applyFill="1"/>
    <xf numFmtId="0" fontId="0" fillId="0" borderId="0" xfId="0" applyAlignment="1">
      <alignment horizontal="center" vertical="center"/>
    </xf>
    <xf numFmtId="0" fontId="8" fillId="0" borderId="0" xfId="0" applyFont="1" applyAlignment="1">
      <alignment horizontal="center" vertical="center"/>
    </xf>
    <xf numFmtId="0" fontId="21" fillId="7" borderId="1" xfId="0" applyFont="1" applyFill="1" applyBorder="1" applyAlignment="1">
      <alignment horizontal="center"/>
    </xf>
    <xf numFmtId="17" fontId="1" fillId="0" borderId="0" xfId="0" quotePrefix="1" applyNumberFormat="1" applyFont="1"/>
    <xf numFmtId="0" fontId="10" fillId="0" borderId="0" xfId="0" applyFont="1"/>
    <xf numFmtId="14" fontId="1" fillId="24" borderId="2" xfId="0" applyNumberFormat="1" applyFont="1" applyFill="1" applyBorder="1" applyAlignment="1">
      <alignment horizontal="center" vertical="center" wrapText="1"/>
    </xf>
    <xf numFmtId="0" fontId="1" fillId="0" borderId="0" xfId="0" applyFont="1" applyAlignment="1">
      <alignment horizontal="right" vertical="center"/>
    </xf>
    <xf numFmtId="0" fontId="25" fillId="0" borderId="0" xfId="0" applyFont="1" applyAlignment="1">
      <alignment horizontal="center" vertical="center" wrapText="1"/>
    </xf>
    <xf numFmtId="0" fontId="10" fillId="18" borderId="2" xfId="0" applyFont="1" applyFill="1" applyBorder="1" applyAlignment="1">
      <alignment horizontal="center" vertical="center" wrapText="1"/>
    </xf>
    <xf numFmtId="14" fontId="1" fillId="18" borderId="2" xfId="0" applyNumberFormat="1" applyFont="1" applyFill="1" applyBorder="1" applyAlignment="1">
      <alignment horizontal="center" vertical="center" wrapText="1"/>
    </xf>
    <xf numFmtId="14" fontId="1" fillId="18" borderId="1" xfId="0" applyNumberFormat="1" applyFont="1" applyFill="1" applyBorder="1" applyAlignment="1">
      <alignment horizontal="center" vertical="center" wrapText="1"/>
    </xf>
    <xf numFmtId="14" fontId="1" fillId="24" borderId="1" xfId="0" applyNumberFormat="1" applyFont="1" applyFill="1" applyBorder="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1" xfId="0" applyFont="1" applyBorder="1" applyAlignment="1">
      <alignment horizontal="left" vertical="top" wrapText="1"/>
    </xf>
    <xf numFmtId="0" fontId="23" fillId="25" borderId="1" xfId="0" applyFont="1" applyFill="1" applyBorder="1" applyAlignment="1">
      <alignment horizontal="center"/>
    </xf>
    <xf numFmtId="0" fontId="23" fillId="26" borderId="0" xfId="0" applyFont="1" applyFill="1" applyAlignment="1">
      <alignment horizontal="center"/>
    </xf>
    <xf numFmtId="0" fontId="23" fillId="27" borderId="0" xfId="0" applyFont="1" applyFill="1" applyAlignment="1">
      <alignment horizontal="center"/>
    </xf>
    <xf numFmtId="0" fontId="23" fillId="26" borderId="0" xfId="0" applyFont="1" applyFill="1" applyAlignment="1">
      <alignment horizontal="center" wrapText="1"/>
    </xf>
    <xf numFmtId="0" fontId="23" fillId="18" borderId="0" xfId="0" applyFont="1" applyFill="1" applyAlignment="1">
      <alignment horizontal="center" wrapText="1"/>
    </xf>
    <xf numFmtId="0" fontId="0" fillId="23" borderId="0" xfId="0" applyFill="1"/>
    <xf numFmtId="0" fontId="0" fillId="28" borderId="0" xfId="0" applyFill="1"/>
    <xf numFmtId="0" fontId="0" fillId="29" borderId="0" xfId="0" applyFill="1"/>
    <xf numFmtId="0" fontId="29" fillId="0" borderId="1" xfId="0" applyFont="1" applyBorder="1" applyAlignment="1">
      <alignment horizontal="left"/>
    </xf>
    <xf numFmtId="0" fontId="29" fillId="23" borderId="1" xfId="0" applyFont="1" applyFill="1" applyBorder="1" applyAlignment="1">
      <alignment horizontal="left"/>
    </xf>
    <xf numFmtId="0" fontId="29" fillId="18" borderId="1" xfId="0" applyFont="1" applyFill="1" applyBorder="1" applyAlignment="1">
      <alignment horizontal="left"/>
    </xf>
    <xf numFmtId="0" fontId="29" fillId="23" borderId="2" xfId="0" applyFont="1" applyFill="1" applyBorder="1" applyAlignment="1">
      <alignment horizontal="left"/>
    </xf>
    <xf numFmtId="0" fontId="29" fillId="18" borderId="2" xfId="0" applyFont="1" applyFill="1" applyBorder="1" applyAlignment="1">
      <alignment horizontal="left"/>
    </xf>
    <xf numFmtId="0" fontId="29" fillId="28" borderId="2" xfId="0" applyFont="1" applyFill="1" applyBorder="1" applyAlignment="1">
      <alignment horizontal="left"/>
    </xf>
    <xf numFmtId="0" fontId="29" fillId="0" borderId="1" xfId="0" applyFont="1" applyBorder="1" applyAlignment="1">
      <alignment horizontal="center"/>
    </xf>
    <xf numFmtId="0" fontId="30" fillId="0" borderId="1" xfId="0" applyFont="1" applyBorder="1" applyAlignment="1">
      <alignment horizontal="center"/>
    </xf>
    <xf numFmtId="0" fontId="11" fillId="14" borderId="1" xfId="0" applyFont="1" applyFill="1" applyBorder="1" applyAlignment="1">
      <alignment horizontal="left" wrapText="1"/>
    </xf>
    <xf numFmtId="0" fontId="0" fillId="0" borderId="7" xfId="0" applyBorder="1"/>
    <xf numFmtId="0" fontId="0" fillId="0" borderId="8" xfId="0" applyBorder="1"/>
    <xf numFmtId="0" fontId="16" fillId="0" borderId="1" xfId="0" applyFont="1" applyBorder="1" applyAlignment="1">
      <alignment horizontal="left" vertical="center" wrapText="1"/>
    </xf>
    <xf numFmtId="0" fontId="16" fillId="0" borderId="1" xfId="0" applyFont="1" applyBorder="1" applyAlignment="1">
      <alignment horizontal="left" vertical="top" wrapText="1"/>
    </xf>
    <xf numFmtId="0" fontId="0" fillId="0" borderId="5" xfId="0" applyBorder="1"/>
    <xf numFmtId="0" fontId="0" fillId="0" borderId="6" xfId="0" applyBorder="1"/>
    <xf numFmtId="0" fontId="0" fillId="0" borderId="9" xfId="0" applyBorder="1"/>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11" fillId="16" borderId="1" xfId="0" applyFont="1" applyFill="1" applyBorder="1" applyAlignment="1">
      <alignment horizontal="left" wrapText="1"/>
    </xf>
    <xf numFmtId="0" fontId="11" fillId="15" borderId="1" xfId="0" applyFont="1" applyFill="1" applyBorder="1" applyAlignment="1">
      <alignment horizontal="left" wrapText="1"/>
    </xf>
    <xf numFmtId="0" fontId="11" fillId="17" borderId="1" xfId="0" applyFont="1" applyFill="1" applyBorder="1" applyAlignment="1">
      <alignment horizontal="left" wrapText="1"/>
    </xf>
    <xf numFmtId="0" fontId="6" fillId="0" borderId="0" xfId="0" applyFont="1" applyAlignment="1">
      <alignment horizontal="center"/>
    </xf>
    <xf numFmtId="0" fontId="28" fillId="18" borderId="4" xfId="0" applyFont="1" applyFill="1" applyBorder="1" applyAlignment="1">
      <alignment horizontal="left" vertical="top" wrapText="1"/>
    </xf>
    <xf numFmtId="0" fontId="28" fillId="18" borderId="3" xfId="0" applyFont="1" applyFill="1" applyBorder="1" applyAlignment="1">
      <alignment horizontal="left" vertical="top" wrapText="1"/>
    </xf>
    <xf numFmtId="0" fontId="12" fillId="0" borderId="0" xfId="0" applyFont="1" applyAlignment="1">
      <alignment horizontal="center"/>
    </xf>
    <xf numFmtId="0" fontId="29" fillId="21" borderId="1" xfId="0" applyFont="1" applyFill="1" applyBorder="1" applyAlignment="1">
      <alignment horizontal="left"/>
    </xf>
    <xf numFmtId="0" fontId="4" fillId="0" borderId="1" xfId="0" applyFont="1" applyBorder="1"/>
    <xf numFmtId="0" fontId="4" fillId="21" borderId="1" xfId="0" applyFont="1" applyFill="1" applyBorder="1"/>
    <xf numFmtId="0" fontId="4" fillId="0" borderId="1" xfId="0" applyFont="1" applyBorder="1" applyAlignment="1">
      <alignment horizontal="left"/>
    </xf>
    <xf numFmtId="0" fontId="31" fillId="0" borderId="0" xfId="0" applyFont="1" applyAlignment="1">
      <alignment vertical="center" wrapText="1"/>
    </xf>
    <xf numFmtId="49" fontId="8" fillId="18" borderId="9" xfId="0" applyNumberFormat="1" applyFont="1" applyFill="1" applyBorder="1" applyAlignment="1">
      <alignment horizontal="center"/>
    </xf>
    <xf numFmtId="0" fontId="4" fillId="18" borderId="0" xfId="0" applyFont="1" applyFill="1" applyBorder="1" applyAlignment="1">
      <alignment horizontal="center"/>
    </xf>
    <xf numFmtId="0" fontId="7" fillId="18" borderId="0" xfId="0" applyFont="1" applyFill="1" applyBorder="1" applyAlignment="1">
      <alignment horizontal="center"/>
    </xf>
    <xf numFmtId="0" fontId="32" fillId="0" borderId="1" xfId="0" applyFont="1" applyBorder="1" applyAlignment="1">
      <alignment horizontal="center"/>
    </xf>
    <xf numFmtId="0" fontId="33" fillId="0" borderId="1" xfId="0" applyFont="1" applyBorder="1" applyAlignment="1">
      <alignment horizontal="center"/>
    </xf>
    <xf numFmtId="0" fontId="32" fillId="23" borderId="1" xfId="0" applyFont="1" applyFill="1" applyBorder="1" applyAlignment="1">
      <alignment horizontal="center"/>
    </xf>
    <xf numFmtId="0" fontId="33" fillId="23" borderId="1" xfId="0" applyFont="1" applyFill="1" applyBorder="1" applyAlignment="1">
      <alignment horizontal="center"/>
    </xf>
    <xf numFmtId="0" fontId="32" fillId="18" borderId="1" xfId="0" applyFont="1" applyFill="1" applyBorder="1" applyAlignment="1">
      <alignment horizontal="center"/>
    </xf>
    <xf numFmtId="0" fontId="33" fillId="18" borderId="1" xfId="0" applyFont="1" applyFill="1" applyBorder="1" applyAlignment="1">
      <alignment horizontal="center"/>
    </xf>
    <xf numFmtId="0" fontId="32" fillId="18" borderId="1" xfId="0" applyFont="1" applyFill="1" applyBorder="1" applyAlignment="1">
      <alignment horizontal="center" wrapText="1"/>
    </xf>
    <xf numFmtId="0" fontId="32" fillId="23" borderId="1" xfId="0" applyFont="1" applyFill="1" applyBorder="1" applyAlignment="1">
      <alignment horizontal="center" wrapText="1"/>
    </xf>
    <xf numFmtId="0" fontId="32" fillId="23" borderId="2" xfId="0" applyFont="1" applyFill="1" applyBorder="1" applyAlignment="1">
      <alignment horizontal="center"/>
    </xf>
    <xf numFmtId="0" fontId="33" fillId="23" borderId="2" xfId="0" applyFont="1" applyFill="1" applyBorder="1" applyAlignment="1">
      <alignment horizontal="center"/>
    </xf>
    <xf numFmtId="0" fontId="32" fillId="18" borderId="2" xfId="0" applyFont="1" applyFill="1" applyBorder="1" applyAlignment="1">
      <alignment horizontal="center"/>
    </xf>
    <xf numFmtId="0" fontId="33" fillId="18" borderId="2" xfId="0" applyFont="1" applyFill="1" applyBorder="1" applyAlignment="1">
      <alignment horizontal="center"/>
    </xf>
    <xf numFmtId="0" fontId="32" fillId="28" borderId="2" xfId="0" applyFont="1" applyFill="1" applyBorder="1" applyAlignment="1">
      <alignment horizontal="center"/>
    </xf>
    <xf numFmtId="0" fontId="32" fillId="28" borderId="1" xfId="0" applyFont="1" applyFill="1" applyBorder="1" applyAlignment="1">
      <alignment horizontal="center" wrapText="1"/>
    </xf>
    <xf numFmtId="0" fontId="33" fillId="28" borderId="2" xfId="0" applyFont="1" applyFill="1" applyBorder="1" applyAlignment="1">
      <alignment horizontal="center"/>
    </xf>
    <xf numFmtId="17" fontId="1" fillId="18" borderId="1" xfId="0" applyNumberFormat="1" applyFont="1" applyFill="1" applyBorder="1" applyAlignment="1">
      <alignment horizontal="center" vertical="center" wrapText="1"/>
    </xf>
    <xf numFmtId="17" fontId="1" fillId="18" borderId="2" xfId="0" applyNumberFormat="1" applyFont="1" applyFill="1" applyBorder="1" applyAlignment="1">
      <alignment horizontal="center" vertical="center" wrapText="1"/>
    </xf>
    <xf numFmtId="0" fontId="1" fillId="18" borderId="2" xfId="0" applyFont="1" applyFill="1" applyBorder="1" applyAlignment="1">
      <alignment horizontal="left" vertical="center" wrapText="1"/>
    </xf>
    <xf numFmtId="0" fontId="1" fillId="18" borderId="2" xfId="0" applyFont="1" applyFill="1" applyBorder="1" applyAlignment="1">
      <alignment horizontal="center" vertical="center" wrapText="1"/>
    </xf>
    <xf numFmtId="0" fontId="0" fillId="18" borderId="0" xfId="0" applyFill="1" applyAlignment="1">
      <alignment vertical="top" wrapText="1"/>
    </xf>
    <xf numFmtId="14" fontId="1" fillId="18" borderId="3" xfId="0" applyNumberFormat="1" applyFont="1" applyFill="1" applyBorder="1" applyAlignment="1">
      <alignment horizontal="center" vertical="center" wrapText="1"/>
    </xf>
    <xf numFmtId="14" fontId="1" fillId="18" borderId="1" xfId="0" quotePrefix="1" applyNumberFormat="1" applyFont="1" applyFill="1" applyBorder="1" applyAlignment="1">
      <alignment horizontal="center" vertical="center" wrapText="1"/>
    </xf>
    <xf numFmtId="14" fontId="10" fillId="18" borderId="1" xfId="0" applyNumberFormat="1" applyFont="1" applyFill="1" applyBorder="1" applyAlignment="1">
      <alignment horizontal="center" vertical="center" wrapText="1"/>
    </xf>
    <xf numFmtId="0" fontId="0" fillId="30" borderId="0" xfId="0" applyFill="1"/>
    <xf numFmtId="0" fontId="18" fillId="30" borderId="0" xfId="0" applyFont="1" applyFill="1"/>
    <xf numFmtId="0" fontId="9" fillId="11" borderId="1" xfId="0" applyFont="1" applyFill="1" applyBorder="1" applyAlignment="1">
      <alignment horizontal="center"/>
    </xf>
    <xf numFmtId="14" fontId="9" fillId="11" borderId="1" xfId="0" applyNumberFormat="1" applyFont="1" applyFill="1" applyBorder="1" applyAlignment="1">
      <alignment horizontal="center"/>
    </xf>
    <xf numFmtId="14" fontId="9" fillId="12" borderId="1" xfId="0" applyNumberFormat="1" applyFont="1" applyFill="1" applyBorder="1" applyAlignment="1">
      <alignment horizontal="center"/>
    </xf>
    <xf numFmtId="0" fontId="29" fillId="21" borderId="1" xfId="0" applyFont="1" applyFill="1" applyBorder="1" applyAlignment="1">
      <alignment horizontal="center"/>
    </xf>
    <xf numFmtId="0" fontId="30" fillId="21" borderId="1" xfId="0" applyFont="1" applyFill="1" applyBorder="1" applyAlignment="1">
      <alignment horizontal="center"/>
    </xf>
    <xf numFmtId="0" fontId="9" fillId="10" borderId="1" xfId="0" applyFont="1" applyFill="1" applyBorder="1" applyAlignment="1">
      <alignment horizontal="center"/>
    </xf>
    <xf numFmtId="14" fontId="9" fillId="10" borderId="1" xfId="0" applyNumberFormat="1" applyFont="1" applyFill="1" applyBorder="1" applyAlignment="1">
      <alignment horizontal="center"/>
    </xf>
    <xf numFmtId="14" fontId="9" fillId="6" borderId="1" xfId="0" applyNumberFormat="1" applyFont="1" applyFill="1" applyBorder="1" applyAlignment="1">
      <alignment horizontal="center"/>
    </xf>
    <xf numFmtId="0" fontId="9" fillId="7" borderId="1" xfId="0" applyFont="1" applyFill="1" applyBorder="1" applyAlignment="1">
      <alignment horizontal="center"/>
    </xf>
    <xf numFmtId="14" fontId="9" fillId="7" borderId="1" xfId="0" applyNumberFormat="1" applyFont="1" applyFill="1" applyBorder="1" applyAlignment="1">
      <alignment horizontal="center"/>
    </xf>
    <xf numFmtId="14" fontId="9" fillId="8" borderId="1" xfId="0" applyNumberFormat="1" applyFont="1" applyFill="1" applyBorder="1" applyAlignment="1">
      <alignment horizontal="center"/>
    </xf>
    <xf numFmtId="0" fontId="9" fillId="9" borderId="1" xfId="0" applyFont="1" applyFill="1" applyBorder="1" applyAlignment="1">
      <alignment horizontal="center"/>
    </xf>
    <xf numFmtId="14" fontId="9" fillId="9" borderId="1" xfId="0" applyNumberFormat="1" applyFont="1" applyFill="1" applyBorder="1" applyAlignment="1">
      <alignment horizontal="center"/>
    </xf>
    <xf numFmtId="0" fontId="8" fillId="28" borderId="0" xfId="0" applyFont="1" applyFill="1"/>
    <xf numFmtId="0" fontId="18" fillId="28" borderId="0" xfId="0" applyFont="1" applyFill="1"/>
    <xf numFmtId="0" fontId="11" fillId="0" borderId="1" xfId="0" applyFont="1" applyBorder="1" applyAlignment="1">
      <alignment horizontal="center"/>
    </xf>
    <xf numFmtId="0" fontId="11" fillId="3" borderId="1" xfId="0" applyFont="1" applyFill="1" applyBorder="1" applyAlignment="1">
      <alignment horizontal="center"/>
    </xf>
    <xf numFmtId="0" fontId="34" fillId="4" borderId="1" xfId="0" applyFont="1" applyFill="1" applyBorder="1" applyAlignment="1">
      <alignment horizontal="center" wrapText="1"/>
    </xf>
    <xf numFmtId="0" fontId="11" fillId="5" borderId="1" xfId="0" applyFont="1" applyFill="1" applyBorder="1" applyAlignment="1">
      <alignment horizontal="center"/>
    </xf>
    <xf numFmtId="17" fontId="35" fillId="0" borderId="1" xfId="0" quotePrefix="1" applyNumberFormat="1" applyFont="1" applyBorder="1" applyAlignment="1">
      <alignment horizontal="left" vertical="top"/>
    </xf>
    <xf numFmtId="0" fontId="35" fillId="3" borderId="1" xfId="0" applyFont="1" applyFill="1" applyBorder="1" applyAlignment="1">
      <alignment horizontal="center"/>
    </xf>
    <xf numFmtId="0" fontId="36" fillId="4" borderId="1" xfId="0" applyFont="1" applyFill="1" applyBorder="1" applyAlignment="1">
      <alignment horizontal="center"/>
    </xf>
    <xf numFmtId="0" fontId="35" fillId="5" borderId="1" xfId="0" applyFont="1" applyFill="1" applyBorder="1" applyAlignment="1">
      <alignment horizontal="center"/>
    </xf>
    <xf numFmtId="0" fontId="35" fillId="0" borderId="1" xfId="0" quotePrefix="1" applyFont="1" applyBorder="1" applyAlignment="1">
      <alignment horizontal="left" vertical="top"/>
    </xf>
    <xf numFmtId="49" fontId="35" fillId="0" borderId="1" xfId="0" quotePrefix="1" applyNumberFormat="1" applyFont="1" applyBorder="1" applyAlignment="1">
      <alignment horizontal="left" vertical="top"/>
    </xf>
    <xf numFmtId="0" fontId="35" fillId="3" borderId="2" xfId="0" applyFont="1" applyFill="1" applyBorder="1" applyAlignment="1">
      <alignment horizontal="center"/>
    </xf>
    <xf numFmtId="0" fontId="36" fillId="4" borderId="2" xfId="0" applyFont="1" applyFill="1" applyBorder="1" applyAlignment="1">
      <alignment horizontal="center"/>
    </xf>
    <xf numFmtId="0" fontId="35" fillId="5" borderId="2" xfId="0" applyFont="1" applyFill="1" applyBorder="1" applyAlignment="1">
      <alignment horizontal="center"/>
    </xf>
    <xf numFmtId="0" fontId="34" fillId="4" borderId="1" xfId="0" applyFont="1" applyFill="1" applyBorder="1" applyAlignment="1">
      <alignment horizontal="center"/>
    </xf>
    <xf numFmtId="49" fontId="11" fillId="18" borderId="9" xfId="0" quotePrefix="1" applyNumberFormat="1" applyFont="1" applyFill="1" applyBorder="1" applyAlignment="1">
      <alignment horizontal="center"/>
    </xf>
    <xf numFmtId="0" fontId="35" fillId="18" borderId="0" xfId="0" applyFont="1" applyFill="1" applyBorder="1" applyAlignment="1">
      <alignment horizontal="center"/>
    </xf>
    <xf numFmtId="0" fontId="36" fillId="18" borderId="0" xfId="0" applyFont="1" applyFill="1" applyBorder="1" applyAlignment="1">
      <alignment horizontal="center"/>
    </xf>
    <xf numFmtId="49" fontId="37" fillId="18" borderId="1" xfId="0" quotePrefix="1" applyNumberFormat="1" applyFont="1" applyFill="1" applyBorder="1" applyAlignment="1">
      <alignment horizontal="left"/>
    </xf>
  </cellXfs>
  <cellStyles count="4">
    <cellStyle name="Normal" xfId="0" builtinId="0"/>
    <cellStyle name="Normal 2" xfId="2" xr:uid="{00000000-0005-0000-0000-000002000000}"/>
    <cellStyle name="Normal 3" xfId="3" xr:uid="{00000000-0005-0000-0000-000003000000}"/>
    <cellStyle name="Percent" xfId="1" builtinId="5"/>
  </cellStyles>
  <dxfs count="24">
    <dxf>
      <font>
        <strike val="0"/>
        <outline val="0"/>
        <shadow val="0"/>
        <vertAlign val="baseline"/>
        <sz val="10"/>
        <color auto="1"/>
        <name val="Arial"/>
        <family val="2"/>
      </font>
      <numFmt numFmtId="19" formatCode="m/d/yyyy"/>
      <fill>
        <patternFill patternType="solid">
          <fgColor indexed="64"/>
          <bgColor theme="0"/>
        </patternFill>
      </fill>
      <alignment horizontal="center" vertical="center" wrapText="1"/>
      <border outline="0">
        <left style="thin">
          <color indexed="64"/>
        </left>
        <right style="thin">
          <color indexed="64"/>
        </right>
        <top style="thin">
          <color indexed="64"/>
        </top>
        <bottom style="thin">
          <color indexed="64"/>
        </bottom>
      </border>
    </dxf>
    <dxf>
      <font>
        <strike val="0"/>
        <outline val="0"/>
        <shadow val="0"/>
        <vertAlign val="baseline"/>
        <sz val="10"/>
        <color auto="1"/>
        <name val="Arial"/>
        <family val="2"/>
      </font>
      <numFmt numFmtId="19" formatCode="m/d/yyyy"/>
      <fill>
        <patternFill>
          <fgColor indexed="64"/>
          <bgColor indexed="65"/>
        </patternFill>
      </fill>
      <alignment horizontal="center" vertical="center" wrapText="1"/>
      <border outline="0">
        <left style="thin">
          <color indexed="64"/>
        </left>
        <right style="thin">
          <color indexed="64"/>
        </right>
        <top style="thin">
          <color indexed="64"/>
        </top>
        <bottom style="thin">
          <color indexed="64"/>
        </bottom>
      </border>
    </dxf>
    <dxf>
      <font>
        <strike val="0"/>
        <outline val="0"/>
        <shadow val="0"/>
        <vertAlign val="baseline"/>
        <sz val="10"/>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outline val="0"/>
        <shadow val="0"/>
        <vertAlign val="baseline"/>
        <sz val="10"/>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outline val="0"/>
        <shadow val="0"/>
        <vertAlign val="baseline"/>
        <sz val="10"/>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outline val="0"/>
        <shadow val="0"/>
        <vertAlign val="baseline"/>
        <sz val="10"/>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outline val="0"/>
        <shadow val="0"/>
        <vertAlign val="baseline"/>
        <sz val="10"/>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outline val="0"/>
        <shadow val="0"/>
        <vertAlign val="baseline"/>
        <sz val="10"/>
        <name val="Arial"/>
        <family val="2"/>
      </font>
      <alignment horizontal="center" vertical="center" wrapText="1"/>
      <border>
        <left style="thin">
          <color indexed="64"/>
        </left>
        <right style="thin">
          <color indexed="64"/>
        </right>
        <top style="thin">
          <color indexed="64"/>
        </top>
        <bottom style="thin">
          <color indexed="64"/>
        </bottom>
        <vertical/>
        <horizontal/>
      </border>
    </dxf>
    <dxf>
      <font>
        <strike val="0"/>
        <outline val="0"/>
        <shadow val="0"/>
        <vertAlign val="baseline"/>
        <sz val="10"/>
        <name val="Arial"/>
        <family val="2"/>
      </font>
      <alignment horizontal="left"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Arial"/>
        <family val="2"/>
      </font>
      <numFmt numFmtId="22" formatCode="mmm\-yy"/>
      <alignment horizontal="center"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Arial"/>
        <family val="2"/>
      </font>
      <numFmt numFmtId="19" formatCode="m/d/yyyy"/>
      <fill>
        <patternFill>
          <fgColor indexed="64"/>
          <bgColor indexed="65"/>
        </patternFill>
      </fill>
      <alignment horizontal="center" vertical="center" wrapText="1"/>
      <border>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Arial"/>
        <family val="2"/>
      </font>
      <alignment horizontal="center" vertical="center" wrapText="1"/>
    </dxf>
    <dxf>
      <border>
        <bottom style="medium">
          <color indexed="64"/>
        </bottom>
      </border>
    </dxf>
    <dxf>
      <font>
        <strike val="0"/>
        <condense val="0"/>
        <extend val="0"/>
        <outline val="0"/>
        <shadow val="0"/>
        <vertAlign val="baseline"/>
        <sz val="8.5"/>
        <color auto="1"/>
        <name val="Arial"/>
        <family val="2"/>
      </font>
      <numFmt numFmtId="0" formatCode="General"/>
      <fill>
        <patternFill>
          <fgColor indexed="64"/>
          <bgColor auto="1"/>
        </patternFill>
      </fill>
      <alignment horizontal="center" vertical="center" wrapText="1"/>
      <border outline="0">
        <left style="thin">
          <color indexed="64"/>
        </left>
        <right style="thin">
          <color indexed="64"/>
        </right>
        <top/>
        <bottom/>
      </border>
    </dxf>
    <dxf>
      <font>
        <b/>
        <strike val="0"/>
        <condense val="0"/>
        <extend val="0"/>
        <outline val="0"/>
        <shadow val="0"/>
        <vertAlign val="baseline"/>
        <sz val="12"/>
        <color theme="1"/>
        <name val="Arial"/>
        <family val="2"/>
      </font>
      <alignment horizontal="center"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0"/>
        <color theme="1"/>
        <name val="Arial"/>
        <family val="2"/>
      </font>
      <alignment horizontal="center" vertical="bottom"/>
      <border outline="0">
        <left style="thin">
          <color indexed="64"/>
        </left>
        <right/>
        <top style="thin">
          <color indexed="64"/>
        </top>
        <bottom style="thin">
          <color indexed="64"/>
        </bottom>
      </border>
    </dxf>
    <dxf>
      <font>
        <strike val="0"/>
        <condense val="0"/>
        <extend val="0"/>
        <outline val="0"/>
        <shadow val="0"/>
        <vertAlign val="baseline"/>
        <sz val="10"/>
        <color theme="1"/>
        <name val="Arial"/>
        <family val="2"/>
      </font>
      <alignment horizontal="center" vertical="bottom"/>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theme="1"/>
        <name val="Arial"/>
        <family val="2"/>
      </font>
      <alignment horizontal="left" vertical="bottom"/>
      <border>
        <left style="thin">
          <color indexed="64"/>
        </left>
        <right style="thin">
          <color indexed="64"/>
        </right>
        <top style="thin">
          <color indexed="64"/>
        </top>
        <bottom style="thin">
          <color indexed="64"/>
        </bottom>
        <vertical/>
        <horizontal/>
      </border>
    </dxf>
    <dxf>
      <border outline="0">
        <bottom style="thin">
          <color indexed="64"/>
        </bottom>
      </border>
    </dxf>
    <dxf>
      <font>
        <strike val="0"/>
        <condense val="0"/>
        <extend val="0"/>
        <outline val="0"/>
        <shadow val="0"/>
        <vertAlign val="baseline"/>
        <sz val="10"/>
        <color theme="1"/>
        <name val="Arial"/>
        <family val="2"/>
      </font>
      <alignment horizontal="center" vertical="bottom"/>
    </dxf>
    <dxf>
      <font>
        <b/>
        <strike val="0"/>
        <condense val="0"/>
        <extend val="0"/>
        <outline val="0"/>
        <shadow val="0"/>
        <vertAlign val="baseline"/>
        <sz val="20"/>
        <color auto="1"/>
        <name val="Arial"/>
        <family val="2"/>
      </font>
    </dxf>
  </dxfs>
  <tableStyles count="1" defaultTableStyle="TableStyleMedium2" defaultPivotStyle="PivotStyleLight16">
    <tableStyle name="Invisible" pivot="0" table="0" count="0" xr9:uid="{00000000-0011-0000-FFFF-FFFF00000000}"/>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9.5955333827546369E-2"/>
          <c:y val="5.1811031039517688E-2"/>
          <c:w val="0.8667249036618514"/>
          <c:h val="0.53569935805502056"/>
        </c:manualLayout>
      </c:layout>
      <c:barChart>
        <c:barDir val="col"/>
        <c:grouping val="stacked"/>
        <c:varyColors val="0"/>
        <c:ser>
          <c:idx val="0"/>
          <c:order val="0"/>
          <c:tx>
            <c:strRef>
              <c:f>Tables!$B$51</c:f>
              <c:strCache>
                <c:ptCount val="1"/>
                <c:pt idx="0">
                  <c:v>January 2025 - February 2026</c:v>
                </c:pt>
              </c:strCache>
            </c:strRef>
          </c:tx>
          <c:spPr>
            <a:solidFill>
              <a:schemeClr val="accent3">
                <a:lumMod val="75000"/>
              </a:schemeClr>
            </a:solidFill>
            <a:ln>
              <a:noFill/>
              <a:prstDash val="solid"/>
            </a:ln>
          </c:spPr>
          <c:invertIfNegative val="0"/>
          <c:cat>
            <c:strRef>
              <c:f>Tables!$A$52:$A$59</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Tables!$B$52:$B$59</c:f>
              <c:numCache>
                <c:formatCode>General</c:formatCode>
                <c:ptCount val="8"/>
                <c:pt idx="0">
                  <c:v>55</c:v>
                </c:pt>
                <c:pt idx="1">
                  <c:v>38</c:v>
                </c:pt>
                <c:pt idx="2">
                  <c:v>71</c:v>
                </c:pt>
                <c:pt idx="3">
                  <c:v>6</c:v>
                </c:pt>
                <c:pt idx="4">
                  <c:v>9</c:v>
                </c:pt>
                <c:pt idx="5">
                  <c:v>41</c:v>
                </c:pt>
                <c:pt idx="6">
                  <c:v>50</c:v>
                </c:pt>
                <c:pt idx="7">
                  <c:v>31</c:v>
                </c:pt>
              </c:numCache>
            </c:numRef>
          </c:val>
          <c:extLst>
            <c:ext xmlns:c16="http://schemas.microsoft.com/office/drawing/2014/chart" uri="{C3380CC4-5D6E-409C-BE32-E72D297353CC}">
              <c16:uniqueId val="{00000000-7AC3-4210-A74F-762C6D69329C}"/>
            </c:ext>
          </c:extLst>
        </c:ser>
        <c:ser>
          <c:idx val="1"/>
          <c:order val="1"/>
          <c:tx>
            <c:strRef>
              <c:f>Tables!$C$51</c:f>
              <c:strCache>
                <c:ptCount val="1"/>
                <c:pt idx="0">
                  <c:v>March 2026</c:v>
                </c:pt>
              </c:strCache>
            </c:strRef>
          </c:tx>
          <c:spPr>
            <a:solidFill>
              <a:schemeClr val="accent5">
                <a:lumMod val="60000"/>
                <a:lumOff val="40000"/>
              </a:schemeClr>
            </a:solidFill>
            <a:ln>
              <a:noFill/>
              <a:prstDash val="solid"/>
            </a:ln>
          </c:spPr>
          <c:invertIfNegative val="0"/>
          <c:cat>
            <c:strRef>
              <c:f>Tables!$A$52:$A$59</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Tables!$C$52:$C$59</c:f>
              <c:numCache>
                <c:formatCode>General</c:formatCode>
                <c:ptCount val="8"/>
                <c:pt idx="0">
                  <c:v>1</c:v>
                </c:pt>
                <c:pt idx="1">
                  <c:v>3</c:v>
                </c:pt>
                <c:pt idx="2">
                  <c:v>0</c:v>
                </c:pt>
                <c:pt idx="3">
                  <c:v>0</c:v>
                </c:pt>
                <c:pt idx="4">
                  <c:v>0</c:v>
                </c:pt>
                <c:pt idx="5">
                  <c:v>2</c:v>
                </c:pt>
                <c:pt idx="6">
                  <c:v>1</c:v>
                </c:pt>
                <c:pt idx="7">
                  <c:v>0</c:v>
                </c:pt>
              </c:numCache>
            </c:numRef>
          </c:val>
          <c:extLst>
            <c:ext xmlns:c16="http://schemas.microsoft.com/office/drawing/2014/chart" uri="{C3380CC4-5D6E-409C-BE32-E72D297353CC}">
              <c16:uniqueId val="{00000001-7AC3-4210-A74F-762C6D69329C}"/>
            </c:ext>
          </c:extLst>
        </c:ser>
        <c:dLbls>
          <c:showLegendKey val="0"/>
          <c:showVal val="0"/>
          <c:showCatName val="0"/>
          <c:showSerName val="0"/>
          <c:showPercent val="0"/>
          <c:showBubbleSize val="0"/>
        </c:dLbls>
        <c:gapWidth val="150"/>
        <c:overlap val="100"/>
        <c:axId val="670940655"/>
        <c:axId val="670939215"/>
      </c:barChart>
      <c:catAx>
        <c:axId val="67094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670939215"/>
        <c:crosses val="autoZero"/>
        <c:auto val="1"/>
        <c:lblAlgn val="ctr"/>
        <c:lblOffset val="100"/>
        <c:noMultiLvlLbl val="0"/>
      </c:catAx>
      <c:valAx>
        <c:axId val="670939215"/>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670940655"/>
        <c:crosses val="autoZero"/>
        <c:crossBetween val="between"/>
        <c:minorUnit val="1"/>
      </c:valAx>
    </c:plotArea>
    <c:legend>
      <c:legendPos val="b"/>
      <c:layout>
        <c:manualLayout>
          <c:xMode val="edge"/>
          <c:yMode val="edge"/>
          <c:x val="0.13559973501424119"/>
          <c:y val="0.9101138172945773"/>
          <c:w val="0.70357817038667703"/>
          <c:h val="7.2866350491110246E-2"/>
        </c:manualLayout>
      </c:layout>
      <c:overlay val="0"/>
      <c:spPr>
        <a:noFill/>
        <a:ln>
          <a:noFill/>
          <a:prstDash val="solid"/>
        </a:ln>
      </c:spPr>
      <c:txPr>
        <a:bodyPr rot="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legend>
    <c:plotVisOnly val="1"/>
    <c:dispBlanksAs val="gap"/>
    <c:showDLblsOverMax val="1"/>
  </c:chart>
  <c:spPr>
    <a:solidFill>
      <a:schemeClr val="bg1"/>
    </a:solidFill>
    <a:ln w="9525" cap="flat" cmpd="sng" algn="ctr">
      <a:solidFill>
        <a:sysClr val="windowText" lastClr="000000"/>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4414479215548256"/>
          <c:y val="4.7447884595332723E-2"/>
          <c:w val="0.52577403996558736"/>
          <c:h val="0.78832469568991836"/>
        </c:manualLayout>
      </c:layout>
      <c:barChart>
        <c:barDir val="bar"/>
        <c:grouping val="stacked"/>
        <c:varyColors val="0"/>
        <c:ser>
          <c:idx val="0"/>
          <c:order val="0"/>
          <c:tx>
            <c:strRef>
              <c:f>Tables!$B$5</c:f>
              <c:strCache>
                <c:ptCount val="1"/>
                <c:pt idx="0">
                  <c:v>January 2025 - February 2026</c:v>
                </c:pt>
              </c:strCache>
            </c:strRef>
          </c:tx>
          <c:spPr>
            <a:solidFill>
              <a:schemeClr val="accent3">
                <a:lumMod val="75000"/>
              </a:schemeClr>
            </a:solidFill>
            <a:ln>
              <a:noFill/>
              <a:prstDash val="solid"/>
            </a:ln>
          </c:spPr>
          <c:invertIfNegative val="0"/>
          <c:cat>
            <c:strRef>
              <c:f>Tables!$A$6:$A$19</c:f>
              <c:strCache>
                <c:ptCount val="12"/>
                <c:pt idx="0">
                  <c:v>Load Shift</c:v>
                </c:pt>
                <c:pt idx="1">
                  <c:v>Load Snag or Contact</c:v>
                </c:pt>
                <c:pt idx="2">
                  <c:v>Load Shift / Load Snag/Contact</c:v>
                </c:pt>
                <c:pt idx="3">
                  <c:v>Crane Boom Contact or Failure</c:v>
                </c:pt>
                <c:pt idx="4">
                  <c:v>Lifting Device Component</c:v>
                </c:pt>
                <c:pt idx="5">
                  <c:v>Rigging Equipment Failure</c:v>
                </c:pt>
                <c:pt idx="6">
                  <c:v>Environmental Factors</c:v>
                </c:pt>
                <c:pt idx="7">
                  <c:v>Rigging Equipment Snag or Contact</c:v>
                </c:pt>
                <c:pt idx="8">
                  <c:v>Maintenance Issue</c:v>
                </c:pt>
                <c:pt idx="9">
                  <c:v>Other</c:v>
                </c:pt>
                <c:pt idx="10">
                  <c:v>Human Error</c:v>
                </c:pt>
                <c:pt idx="11">
                  <c:v>Human Error / Load Snag or Contact</c:v>
                </c:pt>
              </c:strCache>
            </c:strRef>
          </c:cat>
          <c:val>
            <c:numRef>
              <c:f>Tables!$B$6:$B$18</c:f>
              <c:numCache>
                <c:formatCode>General</c:formatCode>
                <c:ptCount val="12"/>
                <c:pt idx="0">
                  <c:v>13</c:v>
                </c:pt>
                <c:pt idx="1">
                  <c:v>94</c:v>
                </c:pt>
                <c:pt idx="2">
                  <c:v>1</c:v>
                </c:pt>
                <c:pt idx="3">
                  <c:v>19</c:v>
                </c:pt>
                <c:pt idx="4">
                  <c:v>25</c:v>
                </c:pt>
                <c:pt idx="5">
                  <c:v>33</c:v>
                </c:pt>
                <c:pt idx="6">
                  <c:v>21</c:v>
                </c:pt>
                <c:pt idx="7">
                  <c:v>32</c:v>
                </c:pt>
                <c:pt idx="8">
                  <c:v>9</c:v>
                </c:pt>
                <c:pt idx="9">
                  <c:v>9</c:v>
                </c:pt>
                <c:pt idx="10">
                  <c:v>49</c:v>
                </c:pt>
                <c:pt idx="11">
                  <c:v>22</c:v>
                </c:pt>
              </c:numCache>
            </c:numRef>
          </c:val>
          <c:extLst>
            <c:ext xmlns:c16="http://schemas.microsoft.com/office/drawing/2014/chart" uri="{C3380CC4-5D6E-409C-BE32-E72D297353CC}">
              <c16:uniqueId val="{00000000-9E15-4439-8E76-97751B5F6F1B}"/>
            </c:ext>
          </c:extLst>
        </c:ser>
        <c:ser>
          <c:idx val="1"/>
          <c:order val="1"/>
          <c:tx>
            <c:strRef>
              <c:f>Tables!$C$5</c:f>
              <c:strCache>
                <c:ptCount val="1"/>
                <c:pt idx="0">
                  <c:v>March 2026</c:v>
                </c:pt>
              </c:strCache>
            </c:strRef>
          </c:tx>
          <c:spPr>
            <a:solidFill>
              <a:schemeClr val="accent2"/>
            </a:solidFill>
            <a:ln>
              <a:noFill/>
              <a:prstDash val="solid"/>
            </a:ln>
          </c:spPr>
          <c:invertIfNegative val="0"/>
          <c:cat>
            <c:strRef>
              <c:f>Tables!$A$6:$A$19</c:f>
              <c:strCache>
                <c:ptCount val="12"/>
                <c:pt idx="0">
                  <c:v>Load Shift</c:v>
                </c:pt>
                <c:pt idx="1">
                  <c:v>Load Snag or Contact</c:v>
                </c:pt>
                <c:pt idx="2">
                  <c:v>Load Shift / Load Snag/Contact</c:v>
                </c:pt>
                <c:pt idx="3">
                  <c:v>Crane Boom Contact or Failure</c:v>
                </c:pt>
                <c:pt idx="4">
                  <c:v>Lifting Device Component</c:v>
                </c:pt>
                <c:pt idx="5">
                  <c:v>Rigging Equipment Failure</c:v>
                </c:pt>
                <c:pt idx="6">
                  <c:v>Environmental Factors</c:v>
                </c:pt>
                <c:pt idx="7">
                  <c:v>Rigging Equipment Snag or Contact</c:v>
                </c:pt>
                <c:pt idx="8">
                  <c:v>Maintenance Issue</c:v>
                </c:pt>
                <c:pt idx="9">
                  <c:v>Other</c:v>
                </c:pt>
                <c:pt idx="10">
                  <c:v>Human Error</c:v>
                </c:pt>
                <c:pt idx="11">
                  <c:v>Human Error / Load Snag or Contact</c:v>
                </c:pt>
              </c:strCache>
            </c:strRef>
          </c:cat>
          <c:val>
            <c:numRef>
              <c:f>Tables!$C$6:$C$19</c:f>
              <c:numCache>
                <c:formatCode>General</c:formatCode>
                <c:ptCount val="12"/>
                <c:pt idx="0">
                  <c:v>0</c:v>
                </c:pt>
                <c:pt idx="1">
                  <c:v>0</c:v>
                </c:pt>
                <c:pt idx="2">
                  <c:v>0</c:v>
                </c:pt>
                <c:pt idx="3">
                  <c:v>0</c:v>
                </c:pt>
                <c:pt idx="4">
                  <c:v>0</c:v>
                </c:pt>
                <c:pt idx="5">
                  <c:v>0</c:v>
                </c:pt>
                <c:pt idx="6">
                  <c:v>0</c:v>
                </c:pt>
                <c:pt idx="7">
                  <c:v>1</c:v>
                </c:pt>
                <c:pt idx="8">
                  <c:v>0</c:v>
                </c:pt>
                <c:pt idx="9">
                  <c:v>2</c:v>
                </c:pt>
                <c:pt idx="10">
                  <c:v>0</c:v>
                </c:pt>
                <c:pt idx="11">
                  <c:v>10</c:v>
                </c:pt>
              </c:numCache>
            </c:numRef>
          </c:val>
          <c:extLst>
            <c:ext xmlns:c16="http://schemas.microsoft.com/office/drawing/2014/chart" uri="{C3380CC4-5D6E-409C-BE32-E72D297353CC}">
              <c16:uniqueId val="{00000001-9E15-4439-8E76-97751B5F6F1B}"/>
            </c:ext>
          </c:extLst>
        </c:ser>
        <c:dLbls>
          <c:showLegendKey val="0"/>
          <c:showVal val="0"/>
          <c:showCatName val="0"/>
          <c:showSerName val="0"/>
          <c:showPercent val="0"/>
          <c:showBubbleSize val="0"/>
        </c:dLbls>
        <c:gapWidth val="150"/>
        <c:overlap val="100"/>
        <c:axId val="1619240975"/>
        <c:axId val="1434021103"/>
      </c:barChart>
      <c:catAx>
        <c:axId val="1619240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0" spcFirstLastPara="1" vertOverflow="ellipsis" wrap="square" anchor="ctr" anchorCtr="1"/>
          <a:lstStyle/>
          <a:p>
            <a:pPr>
              <a:defRPr sz="900" b="0" i="0" strike="noStrike" kern="1200" baseline="0">
                <a:solidFill>
                  <a:sysClr val="windowText" lastClr="000000"/>
                </a:solidFill>
                <a:latin typeface="+mn-lt"/>
                <a:ea typeface="+mn-ea"/>
                <a:cs typeface="+mn-cs"/>
              </a:defRPr>
            </a:pPr>
            <a:endParaRPr lang="en-US"/>
          </a:p>
        </c:txPr>
        <c:crossAx val="1434021103"/>
        <c:crosses val="autoZero"/>
        <c:auto val="1"/>
        <c:lblAlgn val="ctr"/>
        <c:lblOffset val="100"/>
        <c:noMultiLvlLbl val="0"/>
      </c:catAx>
      <c:valAx>
        <c:axId val="1434021103"/>
        <c:scaling>
          <c:orientation val="minMax"/>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1619240975"/>
        <c:crosses val="autoZero"/>
        <c:crossBetween val="between"/>
        <c:minorUnit val="1"/>
      </c:valAx>
    </c:plotArea>
    <c:legend>
      <c:legendPos val="b"/>
      <c:layout>
        <c:manualLayout>
          <c:xMode val="edge"/>
          <c:yMode val="edge"/>
          <c:x val="0.115922933286407"/>
          <c:y val="0.9228966780706882"/>
          <c:w val="0.72267005904895976"/>
          <c:h val="7.2789877875190673E-2"/>
        </c:manualLayout>
      </c:layout>
      <c:overlay val="0"/>
      <c:spPr>
        <a:noFill/>
        <a:ln>
          <a:noFill/>
          <a:prstDash val="solid"/>
        </a:ln>
      </c:spPr>
      <c:txPr>
        <a:bodyPr rot="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legend>
    <c:plotVisOnly val="1"/>
    <c:dispBlanksAs val="gap"/>
    <c:showDLblsOverMax val="1"/>
  </c:chart>
  <c:spPr>
    <a:solidFill>
      <a:schemeClr val="bg1"/>
    </a:solidFill>
    <a:ln w="9525" cap="flat" cmpd="sng" algn="ctr">
      <a:solidFill>
        <a:sysClr val="windowText" lastClr="000000"/>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9112749992251208E-2"/>
          <c:y val="3.460206669698207E-2"/>
          <c:w val="0.88211984224412332"/>
          <c:h val="0.65553860568928812"/>
        </c:manualLayout>
      </c:layout>
      <c:barChart>
        <c:barDir val="col"/>
        <c:grouping val="stacked"/>
        <c:varyColors val="0"/>
        <c:ser>
          <c:idx val="0"/>
          <c:order val="0"/>
          <c:tx>
            <c:strRef>
              <c:f>Tables!$B$73</c:f>
              <c:strCache>
                <c:ptCount val="1"/>
                <c:pt idx="0">
                  <c:v>January 2025 - February 2026</c:v>
                </c:pt>
              </c:strCache>
            </c:strRef>
          </c:tx>
          <c:spPr>
            <a:solidFill>
              <a:schemeClr val="bg2">
                <a:lumMod val="50000"/>
              </a:schemeClr>
            </a:solidFill>
            <a:ln>
              <a:noFill/>
              <a:prstDash val="solid"/>
            </a:ln>
          </c:spPr>
          <c:invertIfNegative val="0"/>
          <c:cat>
            <c:strRef>
              <c:f>Tables!$A$74:$A$79</c:f>
              <c:strCache>
                <c:ptCount val="6"/>
                <c:pt idx="0">
                  <c:v>Production</c:v>
                </c:pt>
                <c:pt idx="1">
                  <c:v>Drilling</c:v>
                </c:pt>
                <c:pt idx="2">
                  <c:v>Workover</c:v>
                </c:pt>
                <c:pt idx="3">
                  <c:v>Completion</c:v>
                </c:pt>
                <c:pt idx="4">
                  <c:v>Decommissioning</c:v>
                </c:pt>
                <c:pt idx="5">
                  <c:v>Other</c:v>
                </c:pt>
              </c:strCache>
            </c:strRef>
          </c:cat>
          <c:val>
            <c:numRef>
              <c:f>Tables!$B$74:$B$79</c:f>
              <c:numCache>
                <c:formatCode>General</c:formatCode>
                <c:ptCount val="6"/>
                <c:pt idx="0">
                  <c:v>197</c:v>
                </c:pt>
                <c:pt idx="1">
                  <c:v>118</c:v>
                </c:pt>
                <c:pt idx="2">
                  <c:v>25</c:v>
                </c:pt>
                <c:pt idx="3">
                  <c:v>19</c:v>
                </c:pt>
                <c:pt idx="4">
                  <c:v>45</c:v>
                </c:pt>
                <c:pt idx="5">
                  <c:v>35</c:v>
                </c:pt>
              </c:numCache>
            </c:numRef>
          </c:val>
          <c:extLst>
            <c:ext xmlns:c16="http://schemas.microsoft.com/office/drawing/2014/chart" uri="{C3380CC4-5D6E-409C-BE32-E72D297353CC}">
              <c16:uniqueId val="{00000000-C165-4184-9A49-A4E75A9F157E}"/>
            </c:ext>
          </c:extLst>
        </c:ser>
        <c:ser>
          <c:idx val="1"/>
          <c:order val="1"/>
          <c:tx>
            <c:strRef>
              <c:f>Tables!$C$73</c:f>
              <c:strCache>
                <c:ptCount val="1"/>
                <c:pt idx="0">
                  <c:v>March 2026</c:v>
                </c:pt>
              </c:strCache>
            </c:strRef>
          </c:tx>
          <c:spPr>
            <a:solidFill>
              <a:schemeClr val="accent2"/>
            </a:solidFill>
            <a:ln>
              <a:noFill/>
              <a:prstDash val="solid"/>
            </a:ln>
          </c:spPr>
          <c:invertIfNegative val="0"/>
          <c:cat>
            <c:strRef>
              <c:f>Tables!$A$74:$A$79</c:f>
              <c:strCache>
                <c:ptCount val="6"/>
                <c:pt idx="0">
                  <c:v>Production</c:v>
                </c:pt>
                <c:pt idx="1">
                  <c:v>Drilling</c:v>
                </c:pt>
                <c:pt idx="2">
                  <c:v>Workover</c:v>
                </c:pt>
                <c:pt idx="3">
                  <c:v>Completion</c:v>
                </c:pt>
                <c:pt idx="4">
                  <c:v>Decommissioning</c:v>
                </c:pt>
                <c:pt idx="5">
                  <c:v>Other</c:v>
                </c:pt>
              </c:strCache>
            </c:strRef>
          </c:cat>
          <c:val>
            <c:numRef>
              <c:f>Tables!$C$74:$C$79</c:f>
              <c:numCache>
                <c:formatCode>General</c:formatCode>
                <c:ptCount val="6"/>
                <c:pt idx="0">
                  <c:v>15</c:v>
                </c:pt>
                <c:pt idx="1">
                  <c:v>15</c:v>
                </c:pt>
                <c:pt idx="2">
                  <c:v>2</c:v>
                </c:pt>
                <c:pt idx="3">
                  <c:v>1</c:v>
                </c:pt>
                <c:pt idx="4">
                  <c:v>6</c:v>
                </c:pt>
                <c:pt idx="5">
                  <c:v>2</c:v>
                </c:pt>
              </c:numCache>
            </c:numRef>
          </c:val>
          <c:extLst>
            <c:ext xmlns:c16="http://schemas.microsoft.com/office/drawing/2014/chart" uri="{C3380CC4-5D6E-409C-BE32-E72D297353CC}">
              <c16:uniqueId val="{00000001-C165-4184-9A49-A4E75A9F157E}"/>
            </c:ext>
          </c:extLst>
        </c:ser>
        <c:dLbls>
          <c:showLegendKey val="0"/>
          <c:showVal val="0"/>
          <c:showCatName val="0"/>
          <c:showSerName val="0"/>
          <c:showPercent val="0"/>
          <c:showBubbleSize val="0"/>
        </c:dLbls>
        <c:gapWidth val="150"/>
        <c:overlap val="100"/>
        <c:axId val="1628150079"/>
        <c:axId val="1628152959"/>
      </c:barChart>
      <c:catAx>
        <c:axId val="16281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1628152959"/>
        <c:crosses val="autoZero"/>
        <c:auto val="1"/>
        <c:lblAlgn val="ctr"/>
        <c:lblOffset val="100"/>
        <c:noMultiLvlLbl val="0"/>
      </c:catAx>
      <c:valAx>
        <c:axId val="1628152959"/>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1628150079"/>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legend>
    <c:plotVisOnly val="1"/>
    <c:dispBlanksAs val="gap"/>
    <c:showDLblsOverMax val="1"/>
  </c:chart>
  <c:spPr>
    <a:solidFill>
      <a:schemeClr val="bg1"/>
    </a:solidFill>
    <a:ln w="9525" cap="flat" cmpd="sng" algn="ctr">
      <a:solidFill>
        <a:sysClr val="windowText" lastClr="000000"/>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stacked"/>
        <c:varyColors val="0"/>
        <c:ser>
          <c:idx val="0"/>
          <c:order val="0"/>
          <c:tx>
            <c:strRef>
              <c:f>Tables!$B$82</c:f>
              <c:strCache>
                <c:ptCount val="1"/>
                <c:pt idx="0">
                  <c:v>January 2025 - February 2026</c:v>
                </c:pt>
              </c:strCache>
            </c:strRef>
          </c:tx>
          <c:spPr>
            <a:solidFill>
              <a:schemeClr val="accent3">
                <a:lumMod val="75000"/>
              </a:schemeClr>
            </a:solidFill>
            <a:ln>
              <a:noFill/>
              <a:prstDash val="solid"/>
            </a:ln>
          </c:spPr>
          <c:invertIfNegative val="0"/>
          <c:cat>
            <c:strRef>
              <c:f>Tables!$A$83:$A$84</c:f>
              <c:strCache>
                <c:ptCount val="2"/>
                <c:pt idx="0">
                  <c:v>Yes</c:v>
                </c:pt>
                <c:pt idx="1">
                  <c:v>No</c:v>
                </c:pt>
              </c:strCache>
            </c:strRef>
          </c:cat>
          <c:val>
            <c:numRef>
              <c:f>Tables!$B$83:$B$84</c:f>
              <c:numCache>
                <c:formatCode>General</c:formatCode>
                <c:ptCount val="2"/>
                <c:pt idx="0">
                  <c:v>122</c:v>
                </c:pt>
                <c:pt idx="1">
                  <c:v>317</c:v>
                </c:pt>
              </c:numCache>
            </c:numRef>
          </c:val>
          <c:extLst>
            <c:ext xmlns:c16="http://schemas.microsoft.com/office/drawing/2014/chart" uri="{C3380CC4-5D6E-409C-BE32-E72D297353CC}">
              <c16:uniqueId val="{00000000-7314-44DA-B7CE-941A56C09CCF}"/>
            </c:ext>
          </c:extLst>
        </c:ser>
        <c:ser>
          <c:idx val="1"/>
          <c:order val="1"/>
          <c:tx>
            <c:strRef>
              <c:f>Tables!$C$82</c:f>
              <c:strCache>
                <c:ptCount val="1"/>
                <c:pt idx="0">
                  <c:v>March 2026</c:v>
                </c:pt>
              </c:strCache>
            </c:strRef>
          </c:tx>
          <c:spPr>
            <a:solidFill>
              <a:schemeClr val="accent5"/>
            </a:solidFill>
            <a:ln>
              <a:noFill/>
              <a:prstDash val="solid"/>
            </a:ln>
          </c:spPr>
          <c:invertIfNegative val="0"/>
          <c:cat>
            <c:strRef>
              <c:f>Tables!$A$83:$A$84</c:f>
              <c:strCache>
                <c:ptCount val="2"/>
                <c:pt idx="0">
                  <c:v>Yes</c:v>
                </c:pt>
                <c:pt idx="1">
                  <c:v>No</c:v>
                </c:pt>
              </c:strCache>
            </c:strRef>
          </c:cat>
          <c:val>
            <c:numRef>
              <c:f>Tables!$C$83:$C$84</c:f>
              <c:numCache>
                <c:formatCode>General</c:formatCode>
                <c:ptCount val="2"/>
                <c:pt idx="0">
                  <c:v>13</c:v>
                </c:pt>
                <c:pt idx="1">
                  <c:v>28</c:v>
                </c:pt>
              </c:numCache>
            </c:numRef>
          </c:val>
          <c:extLst>
            <c:ext xmlns:c16="http://schemas.microsoft.com/office/drawing/2014/chart" uri="{C3380CC4-5D6E-409C-BE32-E72D297353CC}">
              <c16:uniqueId val="{00000001-7314-44DA-B7CE-941A56C09CCF}"/>
            </c:ext>
          </c:extLst>
        </c:ser>
        <c:dLbls>
          <c:showLegendKey val="0"/>
          <c:showVal val="0"/>
          <c:showCatName val="0"/>
          <c:showSerName val="0"/>
          <c:showPercent val="0"/>
          <c:showBubbleSize val="0"/>
        </c:dLbls>
        <c:gapWidth val="150"/>
        <c:overlap val="100"/>
        <c:axId val="1564788335"/>
        <c:axId val="1564777775"/>
      </c:barChart>
      <c:catAx>
        <c:axId val="156478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1564777775"/>
        <c:crosses val="autoZero"/>
        <c:auto val="1"/>
        <c:lblAlgn val="ctr"/>
        <c:lblOffset val="100"/>
        <c:noMultiLvlLbl val="0"/>
      </c:catAx>
      <c:valAx>
        <c:axId val="1564777775"/>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crossAx val="1564788335"/>
        <c:crosses val="autoZero"/>
        <c:crossBetween val="between"/>
        <c:minorUnit val="1"/>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ysClr val="windowText" lastClr="000000"/>
              </a:solidFill>
              <a:latin typeface="+mn-lt"/>
              <a:ea typeface="+mn-ea"/>
              <a:cs typeface="+mn-cs"/>
            </a:defRPr>
          </a:pPr>
          <a:endParaRPr lang="en-US"/>
        </a:p>
      </c:txPr>
    </c:legend>
    <c:plotVisOnly val="1"/>
    <c:dispBlanksAs val="gap"/>
    <c:showDLblsOverMax val="1"/>
  </c:chart>
  <c:spPr>
    <a:solidFill>
      <a:schemeClr val="bg1"/>
    </a:solidFill>
    <a:ln w="9525" cap="flat" cmpd="sng" algn="ctr">
      <a:solidFill>
        <a:sysClr val="windowText" lastClr="000000"/>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62234</xdr:colOff>
      <xdr:row>3</xdr:row>
      <xdr:rowOff>200025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519684" cy="1047750"/>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889000</xdr:colOff>
      <xdr:row>25</xdr:row>
      <xdr:rowOff>67733</xdr:rowOff>
    </xdr:from>
    <xdr:to>
      <xdr:col>8</xdr:col>
      <xdr:colOff>135465</xdr:colOff>
      <xdr:row>48</xdr:row>
      <xdr:rowOff>19049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25</xdr:row>
      <xdr:rowOff>76200</xdr:rowOff>
    </xdr:from>
    <xdr:to>
      <xdr:col>2</xdr:col>
      <xdr:colOff>872066</xdr:colOff>
      <xdr:row>48</xdr:row>
      <xdr:rowOff>19048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135468</xdr:colOff>
      <xdr:row>25</xdr:row>
      <xdr:rowOff>67733</xdr:rowOff>
    </xdr:from>
    <xdr:to>
      <xdr:col>14</xdr:col>
      <xdr:colOff>736600</xdr:colOff>
      <xdr:row>48</xdr:row>
      <xdr:rowOff>33864</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731306</xdr:colOff>
      <xdr:row>25</xdr:row>
      <xdr:rowOff>67733</xdr:rowOff>
    </xdr:from>
    <xdr:to>
      <xdr:col>21</xdr:col>
      <xdr:colOff>292860</xdr:colOff>
      <xdr:row>48</xdr:row>
      <xdr:rowOff>42332</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387234</xdr:colOff>
      <xdr:row>0</xdr:row>
      <xdr:rowOff>101600</xdr:rowOff>
    </xdr:from>
    <xdr:to>
      <xdr:col>3</xdr:col>
      <xdr:colOff>939799</xdr:colOff>
      <xdr:row>4</xdr:row>
      <xdr:rowOff>254266</xdr:rowOff>
    </xdr:to>
    <xdr:pic>
      <xdr:nvPicPr>
        <xdr:cNvPr id="6" name="image_0" descr="image">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451234" y="101600"/>
          <a:ext cx="1915698" cy="1439599"/>
        </a:xfrm>
        <a:prstGeom prst="rect">
          <a:avLst/>
        </a:prstGeom>
        <a:noFill/>
        <a:ln>
          <a:prstDash val="solid"/>
        </a:ln>
      </xdr:spPr>
    </xdr:pic>
    <xdr:clientData/>
  </xdr:twoCellAnchor>
  <xdr:twoCellAnchor>
    <xdr:from>
      <xdr:col>4</xdr:col>
      <xdr:colOff>304799</xdr:colOff>
      <xdr:row>0</xdr:row>
      <xdr:rowOff>25400</xdr:rowOff>
    </xdr:from>
    <xdr:to>
      <xdr:col>22</xdr:col>
      <xdr:colOff>431799</xdr:colOff>
      <xdr:row>23</xdr:row>
      <xdr:rowOff>121920</xdr:rowOff>
    </xdr:to>
    <xdr:sp macro="" textlink="">
      <xdr:nvSpPr>
        <xdr:cNvPr id="8" name="TextBox 7">
          <a:extLst>
            <a:ext uri="{FF2B5EF4-FFF2-40B4-BE49-F238E27FC236}">
              <a16:creationId xmlns:a16="http://schemas.microsoft.com/office/drawing/2014/main" id="{B43164AF-AE41-4077-8423-2D6A319E7D73}"/>
            </a:ext>
          </a:extLst>
        </xdr:cNvPr>
        <xdr:cNvSpPr txBox="1"/>
      </xdr:nvSpPr>
      <xdr:spPr>
        <a:xfrm>
          <a:off x="6688666" y="25400"/>
          <a:ext cx="11430000" cy="6217920"/>
        </a:xfrm>
        <a:prstGeom prst="rect">
          <a:avLst/>
        </a:prstGeom>
        <a:solidFill>
          <a:sysClr val="window" lastClr="FFFFFF"/>
        </a:solidFill>
        <a:ln w="9525" cmpd="sng">
          <a:solidFill>
            <a:schemeClr val="bg2">
              <a:lumMod val="50000"/>
            </a:schemeClr>
          </a:solidFill>
        </a:ln>
        <a:effectLst>
          <a:glow rad="127000">
            <a:schemeClr val="bg1">
              <a:lumMod val="85000"/>
            </a:schemeClr>
          </a:glow>
          <a:outerShdw blurRad="63500" dist="50800" dir="2700000" algn="tl" rotWithShape="0">
            <a:prstClr val="black">
              <a:alpha val="29000"/>
            </a:prstClr>
          </a:outerShdw>
          <a:softEdge rad="12700"/>
        </a:effectLst>
      </xdr:spPr>
      <xdr:txBody>
        <a:bodyPr vertOverflow="clip" horzOverflow="clip" wrap="square" rtlCol="0" anchor="t"/>
        <a:lstStyle/>
        <a:p>
          <a:pPr algn="l">
            <a:buNone/>
          </a:pPr>
          <a:r>
            <a:rPr lang="en-US" sz="1800" b="1" i="0" u="sng">
              <a:solidFill>
                <a:schemeClr val="tx1"/>
              </a:solidFill>
              <a:effectLst/>
              <a:latin typeface="Segoe UI" panose="020B0502040204020203" pitchFamily="34" charset="0"/>
              <a:cs typeface="Segoe UI" panose="020B0502040204020203" pitchFamily="34" charset="0"/>
            </a:rPr>
            <a:t>March 2026 Monthly Snapshot – Lifting &amp; Material Handling</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Overall:</a:t>
          </a:r>
          <a:r>
            <a:rPr lang="en-US" sz="1400" b="0" i="0" u="sng">
              <a:solidFill>
                <a:schemeClr val="tx1"/>
              </a:solidFill>
              <a:effectLst/>
              <a:latin typeface="Segoe UI" panose="020B0502040204020203" pitchFamily="34" charset="0"/>
              <a:cs typeface="Segoe UI" panose="020B0502040204020203" pitchFamily="34" charset="0"/>
            </a:rPr>
            <a:t> </a:t>
          </a:r>
          <a:r>
            <a:rPr lang="en-US" sz="1400" b="0" i="0">
              <a:solidFill>
                <a:schemeClr val="tx1"/>
              </a:solidFill>
              <a:effectLst/>
              <a:latin typeface="Segoe UI" panose="020B0502040204020203" pitchFamily="34" charset="0"/>
              <a:cs typeface="Segoe UI" panose="020B0502040204020203" pitchFamily="34" charset="0"/>
            </a:rPr>
            <a:t>Numerous crane, rigging, and material‑handling events across drilling, production, and decommissioning; almost all were no‑injury, equipment‑damage or near‑miss events.</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Main pattern– </a:t>
          </a:r>
          <a:r>
            <a:rPr lang="en-US" sz="1400" b="0" i="0" u="none">
              <a:solidFill>
                <a:schemeClr val="tx1"/>
              </a:solidFill>
              <a:effectLst/>
              <a:latin typeface="Segoe UI" panose="020B0502040204020203" pitchFamily="34" charset="0"/>
              <a:cs typeface="Segoe UI" panose="020B0502040204020203" pitchFamily="34" charset="0"/>
            </a:rPr>
            <a:t>contact and snag: Most incidents involved loads, hooks, or headache balls contacting lights, handrails, scaffolding, gangways, vessel gear, or structural members during vessel transfers, rig‑floor moves, and subsea work.</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Dropped objects &amp; rigging failures: </a:t>
          </a:r>
          <a:r>
            <a:rPr lang="en-US" sz="1400" b="0" i="0" u="none">
              <a:solidFill>
                <a:schemeClr val="tx1"/>
              </a:solidFill>
              <a:effectLst/>
              <a:latin typeface="Segoe UI" panose="020B0502040204020203" pitchFamily="34" charset="0"/>
              <a:cs typeface="Segoe UI" panose="020B0502040204020203" pitchFamily="34" charset="0"/>
            </a:rPr>
            <a:t>Repeated small and moderate dropped objects (handrails, hardware, tools, gas bottle rack, pipe protectors, gearboxes, hatch, sling to moonpool) plus failures of slings, web straps, support cables, crane wires, and anti‑two‑block/encoder components.</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Drilling &amp; pipe handling, and subsea exposures: :</a:t>
          </a:r>
          <a:r>
            <a:rPr lang="en-US" sz="1400" b="0" i="0" u="sng">
              <a:solidFill>
                <a:schemeClr val="tx1"/>
              </a:solidFill>
              <a:effectLst/>
              <a:latin typeface="Segoe UI" panose="020B0502040204020203" pitchFamily="34" charset="0"/>
              <a:cs typeface="Segoe UI" panose="020B0502040204020203" pitchFamily="34" charset="0"/>
            </a:rPr>
            <a:t> </a:t>
          </a:r>
          <a:r>
            <a:rPr lang="en-US" sz="1400" b="0" i="0">
              <a:solidFill>
                <a:schemeClr val="tx1"/>
              </a:solidFill>
              <a:effectLst/>
              <a:latin typeface="Segoe UI" panose="020B0502040204020203" pitchFamily="34" charset="0"/>
              <a:cs typeface="Segoe UI" panose="020B0502040204020203" pitchFamily="34" charset="0"/>
            </a:rPr>
            <a:t>Multiple near‑misses with pipe handling systems (fingerboard latches, gripper heads, drill pipe releases, work‑string slips) and subsea operations (jumper lifts, hydrate deflector, crane block and cable to seabed), though red‑zone and DROPS controls generally kept personnel clear.</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Human factors::</a:t>
          </a:r>
          <a:r>
            <a:rPr lang="en-US" sz="1400" b="0" i="0" u="sng">
              <a:solidFill>
                <a:schemeClr val="tx1"/>
              </a:solidFill>
              <a:effectLst/>
              <a:latin typeface="Segoe UI" panose="020B0502040204020203" pitchFamily="34" charset="0"/>
              <a:cs typeface="Segoe UI" panose="020B0502040204020203" pitchFamily="34" charset="0"/>
            </a:rPr>
            <a:t> </a:t>
          </a:r>
          <a:r>
            <a:rPr lang="en-US" sz="1400" b="0" i="0">
              <a:solidFill>
                <a:schemeClr val="tx1"/>
              </a:solidFill>
              <a:effectLst/>
              <a:latin typeface="Segoe UI" panose="020B0502040204020203" pitchFamily="34" charset="0"/>
              <a:cs typeface="Segoe UI" panose="020B0502040204020203" pitchFamily="34" charset="0"/>
            </a:rPr>
            <a:t>Loss of crane power/relay faults during subsea jumper work, hydrate deflector and crane‑block/cable issues, and multiple vessel‑interface contacts (gangways, vents, masts, generator doors) stress the need for tighter vessel–facility lift planning and crane controls assurance.</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Human factors:</a:t>
          </a:r>
          <a:r>
            <a:rPr lang="en-US" sz="1400" b="0" i="0" u="sng">
              <a:solidFill>
                <a:schemeClr val="tx1"/>
              </a:solidFill>
              <a:effectLst/>
              <a:latin typeface="Segoe UI" panose="020B0502040204020203" pitchFamily="34" charset="0"/>
              <a:cs typeface="Segoe UI" panose="020B0502040204020203" pitchFamily="34" charset="0"/>
            </a:rPr>
            <a:t> </a:t>
          </a:r>
          <a:r>
            <a:rPr lang="en-US" sz="1400" b="0" i="0">
              <a:solidFill>
                <a:schemeClr val="tx1"/>
              </a:solidFill>
              <a:effectLst/>
              <a:latin typeface="Segoe UI" panose="020B0502040204020203" pitchFamily="34" charset="0"/>
              <a:cs typeface="Segoe UI" panose="020B0502040204020203" pitchFamily="34" charset="0"/>
            </a:rPr>
            <a:t>Tagline entanglements, a swing‑rope fall overboard, and several events where people were protected only because they were in step‑back/ barricaded areas show ongoing line‑of‑fire and communication challenges.</a:t>
          </a: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Positive safety observations:</a:t>
          </a:r>
        </a:p>
        <a:p>
          <a:pPr algn="l">
            <a:buFont typeface="Arial" panose="020B0604020202020204" pitchFamily="34" charset="0"/>
            <a:buChar char="•"/>
          </a:pPr>
          <a:r>
            <a:rPr lang="en-US" sz="1400" b="0" i="0" u="none">
              <a:solidFill>
                <a:schemeClr val="tx1"/>
              </a:solidFill>
              <a:effectLst/>
              <a:latin typeface="Segoe UI" panose="020B0502040204020203" pitchFamily="34" charset="0"/>
              <a:cs typeface="Segoe UI" panose="020B0502040204020203" pitchFamily="34" charset="0"/>
            </a:rPr>
            <a:t>Crews frequently used All Stop / Stop Work Authority when something didn’t look right.</a:t>
          </a:r>
        </a:p>
        <a:p>
          <a:pPr algn="l">
            <a:buFont typeface="Arial" panose="020B0604020202020204" pitchFamily="34" charset="0"/>
            <a:buChar char="•"/>
          </a:pPr>
          <a:r>
            <a:rPr lang="en-US" sz="1400" b="0" i="0" u="none">
              <a:solidFill>
                <a:schemeClr val="tx1"/>
              </a:solidFill>
              <a:effectLst/>
              <a:latin typeface="Segoe UI" panose="020B0502040204020203" pitchFamily="34" charset="0"/>
              <a:cs typeface="Segoe UI" panose="020B0502040204020203" pitchFamily="34" charset="0"/>
            </a:rPr>
            <a:t>Red‑zones, barricades, DROPS shelters, secondary retention, and step‑back practices consistently prevented injuries when equipment failed or objects fell.</a:t>
          </a:r>
        </a:p>
        <a:p>
          <a:pPr algn="l">
            <a:buFont typeface="Arial" panose="020B0604020202020204" pitchFamily="34" charset="0"/>
            <a:buChar char="•"/>
          </a:pPr>
          <a:r>
            <a:rPr lang="en-US" sz="1400" b="0" i="0" u="none">
              <a:solidFill>
                <a:schemeClr val="tx1"/>
              </a:solidFill>
              <a:effectLst/>
              <a:latin typeface="Segoe UI" panose="020B0502040204020203" pitchFamily="34" charset="0"/>
              <a:cs typeface="Segoe UI" panose="020B0502040204020203" pitchFamily="34" charset="0"/>
            </a:rPr>
            <a:t>Several events triggered immediate inspections, stand‑downs, and hazard hunts (e.g., handrail integrity checks), showing strong learning and follow‑through.</a:t>
          </a:r>
          <a:endParaRPr lang="en-US" sz="1400" b="1" i="0" u="sng">
            <a:solidFill>
              <a:schemeClr val="tx1"/>
            </a:solidFill>
            <a:effectLst/>
            <a:latin typeface="Segoe UI" panose="020B0502040204020203" pitchFamily="34" charset="0"/>
            <a:cs typeface="Segoe UI" panose="020B0502040204020203" pitchFamily="34" charset="0"/>
          </a:endParaRPr>
        </a:p>
        <a:p>
          <a:pPr algn="l">
            <a:buFont typeface="Arial" panose="020B0604020202020204" pitchFamily="34" charset="0"/>
            <a:buChar char="•"/>
          </a:pPr>
          <a:r>
            <a:rPr lang="en-US" sz="1400" b="1" i="0" u="sng">
              <a:solidFill>
                <a:schemeClr val="tx1"/>
              </a:solidFill>
              <a:effectLst/>
              <a:latin typeface="Segoe UI" panose="020B0502040204020203" pitchFamily="34" charset="0"/>
              <a:cs typeface="Segoe UI" panose="020B0502040204020203" pitchFamily="34" charset="0"/>
            </a:rPr>
            <a:t>Focus areas:</a:t>
          </a:r>
          <a:r>
            <a:rPr lang="en-US" sz="1400" b="0" i="0" u="sng">
              <a:solidFill>
                <a:schemeClr val="tx1"/>
              </a:solidFill>
              <a:effectLst/>
              <a:latin typeface="Segoe UI" panose="020B0502040204020203" pitchFamily="34" charset="0"/>
              <a:cs typeface="Segoe UI" panose="020B0502040204020203" pitchFamily="34" charset="0"/>
            </a:rPr>
            <a:t> </a:t>
          </a:r>
          <a:r>
            <a:rPr lang="en-US" sz="1400" b="0" i="0">
              <a:solidFill>
                <a:schemeClr val="tx1"/>
              </a:solidFill>
              <a:effectLst/>
              <a:latin typeface="Segoe UI" panose="020B0502040204020203" pitchFamily="34" charset="0"/>
              <a:cs typeface="Segoe UI" panose="020B0502040204020203" pitchFamily="34" charset="0"/>
            </a:rPr>
            <a:t>Better lift planning and JSAs for vessel interface, blind/off‑center lifts, and subsea work.</a:t>
          </a:r>
        </a:p>
        <a:p>
          <a:pPr algn="l">
            <a:buFont typeface="Arial" panose="020B0604020202020204" pitchFamily="34" charset="0"/>
            <a:buChar char="•"/>
          </a:pPr>
          <a:r>
            <a:rPr lang="en-US" sz="1400" b="0" i="0">
              <a:solidFill>
                <a:schemeClr val="tx1"/>
              </a:solidFill>
              <a:effectLst/>
              <a:latin typeface="Segoe UI" panose="020B0502040204020203" pitchFamily="34" charset="0"/>
              <a:cs typeface="Segoe UI" panose="020B0502040204020203" pitchFamily="34" charset="0"/>
            </a:rPr>
            <a:t>Stronger rigging and crane‑line inspection/retirement practices and verification of safety devices.</a:t>
          </a:r>
        </a:p>
        <a:p>
          <a:pPr algn="l">
            <a:buFont typeface="Arial" panose="020B0604020202020204" pitchFamily="34" charset="0"/>
            <a:buChar char="•"/>
          </a:pPr>
          <a:r>
            <a:rPr lang="en-US" sz="1400" b="0" i="0">
              <a:solidFill>
                <a:schemeClr val="tx1"/>
              </a:solidFill>
              <a:effectLst/>
              <a:latin typeface="Segoe UI" panose="020B0502040204020203" pitchFamily="34" charset="0"/>
              <a:cs typeface="Segoe UI" panose="020B0502040204020203" pitchFamily="34" charset="0"/>
            </a:rPr>
            <a:t>Reinforced tagline management, swing‑rope practices, and line‑of‑fire awareness.</a:t>
          </a:r>
        </a:p>
        <a:p>
          <a:pPr algn="l">
            <a:buFont typeface="Arial" panose="020B0604020202020204" pitchFamily="34" charset="0"/>
            <a:buChar char="•"/>
          </a:pPr>
          <a:endParaRPr lang="en-US" sz="1400" b="0" i="0">
            <a:solidFill>
              <a:srgbClr val="27251E"/>
            </a:solidFill>
            <a:effectLst/>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15</xdr:col>
      <xdr:colOff>555623</xdr:colOff>
      <xdr:row>14</xdr:row>
      <xdr:rowOff>85725</xdr:rowOff>
    </xdr:to>
    <xdr:sp macro="" textlink="">
      <xdr:nvSpPr>
        <xdr:cNvPr id="2" name="TextBox 1">
          <a:extLst>
            <a:ext uri="{FF2B5EF4-FFF2-40B4-BE49-F238E27FC236}">
              <a16:creationId xmlns:a16="http://schemas.microsoft.com/office/drawing/2014/main" id="{30E2C1E5-A67D-4944-9C51-B2FC43CF2C02}"/>
            </a:ext>
          </a:extLst>
        </xdr:cNvPr>
        <xdr:cNvSpPr txBox="1"/>
      </xdr:nvSpPr>
      <xdr:spPr>
        <a:xfrm>
          <a:off x="0" y="482600"/>
          <a:ext cx="11122023" cy="20669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While ~24% of lifting incidents in February were linked to sea swells or wind conditions, a common failure in March involved the load getting caught on or striking nearby objects (&gt;29% of March incidents).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March had more incidents involving components of the crane boom than January and February combined (4 in March in comparison to 3 total for January and February).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Several incidents in March were attributed to a lack of effective communication or coordination, making it harder for personnel to stay aware of lift movements and changes in real-time. </a:t>
          </a:r>
          <a:endParaRPr kumimoji="0" lang="en-US" sz="16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18</xdr:row>
      <xdr:rowOff>0</xdr:rowOff>
    </xdr:from>
    <xdr:to>
      <xdr:col>16</xdr:col>
      <xdr:colOff>60324</xdr:colOff>
      <xdr:row>32</xdr:row>
      <xdr:rowOff>28575</xdr:rowOff>
    </xdr:to>
    <xdr:sp macro="" textlink="">
      <xdr:nvSpPr>
        <xdr:cNvPr id="3" name="TextBox 2">
          <a:extLst>
            <a:ext uri="{FF2B5EF4-FFF2-40B4-BE49-F238E27FC236}">
              <a16:creationId xmlns:a16="http://schemas.microsoft.com/office/drawing/2014/main" id="{9A9F886E-D307-43FC-B1AA-3C893505C39E}"/>
            </a:ext>
          </a:extLst>
        </xdr:cNvPr>
        <xdr:cNvSpPr txBox="1"/>
      </xdr:nvSpPr>
      <xdr:spPr>
        <a:xfrm>
          <a:off x="0" y="3111500"/>
          <a:ext cx="11236324" cy="2339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Multiple lifting incidents in April indicated lapes in awareness</a:t>
          </a:r>
          <a:r>
            <a:rPr lang="en-US" sz="1600" u="none" baseline="0">
              <a:latin typeface="Arial" panose="020B0604020202020204" pitchFamily="34" charset="0"/>
              <a:cs typeface="Arial" panose="020B0604020202020204" pitchFamily="34" charset="0"/>
            </a:rPr>
            <a:t> as contributing factors to equipment damage and near misses, emphasizing the importance of reinforcing situational awareness during every lift.</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r>
            <a:rPr lang="en-US" sz="1100">
              <a:solidFill>
                <a:schemeClr val="dk1"/>
              </a:solidFill>
              <a:effectLst/>
              <a:latin typeface="+mn-lt"/>
              <a:ea typeface="+mn-ea"/>
              <a:cs typeface="+mn-cs"/>
            </a:rPr>
            <a:t> </a:t>
          </a:r>
          <a:r>
            <a:rPr lang="en-US" sz="1600" u="none" baseline="0">
              <a:latin typeface="Arial" panose="020B0604020202020204" pitchFamily="34" charset="0"/>
              <a:cs typeface="Arial" panose="020B0604020202020204" pitchFamily="34" charset="0"/>
            </a:rPr>
            <a:t>At least 13 incidents in April reported minor to substantial damage to equipment, including cranes, tugs, slings, and miscellaneous components.    </a:t>
          </a:r>
        </a:p>
        <a:p>
          <a:r>
            <a:rPr lang="en-US" sz="1600" u="none" baseline="0">
              <a:latin typeface="Arial" panose="020B0604020202020204" pitchFamily="34" charset="0"/>
              <a:cs typeface="Arial" panose="020B0604020202020204" pitchFamily="34" charset="0"/>
            </a:rPr>
            <a:t> </a:t>
          </a:r>
        </a:p>
        <a:p>
          <a:r>
            <a:rPr lang="en-US" sz="1600" u="none" baseline="0">
              <a:latin typeface="Arial" panose="020B0604020202020204" pitchFamily="34" charset="0"/>
              <a:cs typeface="Arial" panose="020B0604020202020204" pitchFamily="34" charset="0"/>
            </a:rPr>
            <a:t>- The most common lifting failures (36%) in April involved the load snagging or contacting something during the lift and human error-related events.                         </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34</xdr:row>
      <xdr:rowOff>0</xdr:rowOff>
    </xdr:from>
    <xdr:to>
      <xdr:col>16</xdr:col>
      <xdr:colOff>60324</xdr:colOff>
      <xdr:row>46</xdr:row>
      <xdr:rowOff>9525</xdr:rowOff>
    </xdr:to>
    <xdr:sp macro="" textlink="">
      <xdr:nvSpPr>
        <xdr:cNvPr id="4" name="TextBox 3">
          <a:extLst>
            <a:ext uri="{FF2B5EF4-FFF2-40B4-BE49-F238E27FC236}">
              <a16:creationId xmlns:a16="http://schemas.microsoft.com/office/drawing/2014/main" id="{571DD7AC-4034-4E5C-A5ED-232D95371346}"/>
            </a:ext>
          </a:extLst>
        </xdr:cNvPr>
        <xdr:cNvSpPr txBox="1"/>
      </xdr:nvSpPr>
      <xdr:spPr>
        <a:xfrm>
          <a:off x="0" y="6070600"/>
          <a:ext cx="11236324" cy="19907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Weather conditions during multiple incidents in May included high wind speeds, emphasizing the need for heightened caution and readiness to adapt lifting operations to changing environmental factors.</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Load and rigging snags and contacts remain significant challenges in offshore lifting operations. As of May, these issues have been reported in at least 1 in 3 lifting incidents for 2025.                                     </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- 20% of the incidents in May involved dropped objects.</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53</xdr:row>
      <xdr:rowOff>0</xdr:rowOff>
    </xdr:from>
    <xdr:to>
      <xdr:col>16</xdr:col>
      <xdr:colOff>60324</xdr:colOff>
      <xdr:row>65</xdr:row>
      <xdr:rowOff>98425</xdr:rowOff>
    </xdr:to>
    <xdr:sp macro="" textlink="">
      <xdr:nvSpPr>
        <xdr:cNvPr id="5" name="TextBox 4">
          <a:extLst>
            <a:ext uri="{FF2B5EF4-FFF2-40B4-BE49-F238E27FC236}">
              <a16:creationId xmlns:a16="http://schemas.microsoft.com/office/drawing/2014/main" id="{DA038C4D-8C8F-461A-AF5F-5EE08609B9EA}"/>
            </a:ext>
          </a:extLst>
        </xdr:cNvPr>
        <xdr:cNvSpPr txBox="1"/>
      </xdr:nvSpPr>
      <xdr:spPr>
        <a:xfrm>
          <a:off x="0" y="9359900"/>
          <a:ext cx="11236324" cy="2079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Equipment failures accounted for</a:t>
          </a:r>
          <a:r>
            <a:rPr lang="en-US" sz="1600" u="none" baseline="0">
              <a:latin typeface="Arial" panose="020B0604020202020204" pitchFamily="34" charset="0"/>
              <a:cs typeface="Arial" panose="020B0604020202020204" pitchFamily="34" charset="0"/>
            </a:rPr>
            <a:t> nearly 30% of the incidents, with issues related to slings, hydraulic components, and crane mechanisms noted.  </a:t>
          </a:r>
          <a:endParaRPr lang="en-US" sz="1600">
            <a:effectLst/>
          </a:endParaRPr>
        </a:p>
        <a:p>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Incidents involving environmental factors (e.g., unexpected swells affecting load movements) highlight a trend where many unexpected changes during the lift were directly influenced by maritime conditions.</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Approximately 24% of decommissioning lifting incidents for 2025 occurred this month.</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70</xdr:row>
      <xdr:rowOff>0</xdr:rowOff>
    </xdr:from>
    <xdr:to>
      <xdr:col>16</xdr:col>
      <xdr:colOff>60324</xdr:colOff>
      <xdr:row>100</xdr:row>
      <xdr:rowOff>142875</xdr:rowOff>
    </xdr:to>
    <xdr:sp macro="" textlink="">
      <xdr:nvSpPr>
        <xdr:cNvPr id="6" name="TextBox 5">
          <a:extLst>
            <a:ext uri="{FF2B5EF4-FFF2-40B4-BE49-F238E27FC236}">
              <a16:creationId xmlns:a16="http://schemas.microsoft.com/office/drawing/2014/main" id="{63B62A82-4838-49F4-AFE4-D83B7E975EBD}"/>
            </a:ext>
          </a:extLst>
        </xdr:cNvPr>
        <xdr:cNvSpPr txBox="1"/>
      </xdr:nvSpPr>
      <xdr:spPr>
        <a:xfrm>
          <a:off x="0" y="12319000"/>
          <a:ext cx="11236324" cy="509587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0" u="none">
            <a:latin typeface="Arial" panose="020B0604020202020204" pitchFamily="34" charset="0"/>
            <a:cs typeface="Arial" panose="020B0604020202020204" pitchFamily="34" charset="0"/>
          </a:endParaRPr>
        </a:p>
        <a:p>
          <a:r>
            <a:rPr lang="en-US" sz="1600" b="0" u="none">
              <a:latin typeface="Arial" panose="020B0604020202020204" pitchFamily="34" charset="0"/>
              <a:cs typeface="Arial" panose="020B0604020202020204" pitchFamily="34" charset="0"/>
            </a:rPr>
            <a:t>-</a:t>
          </a:r>
          <a:r>
            <a:rPr lang="en-US" sz="1600" b="0" u="none" baseline="0">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Equipment Contact Remains Predominant:</a:t>
          </a:r>
          <a:br>
            <a:rPr lang="en-US" sz="1600">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Multiple incidents involved crane loads contacting handrails, gangways, or nearby structures, leading to minor property damage (mostly under $5,000). These events highlight the ongoing need for thorough lift path planning and improved load control measures.</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Rigging &amp; Hardware Issues: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Sling damage, sling detachment, and a load cell strike emphasize vulnerabilities in rigging practices and hardware positioning. Ensuring proper inspections, edge protection, and secure connections is critical to preventing recurrence.</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Human Factors &amp; Communication Gaps: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Miscommunication between operators and flaggers, improper tagline handling, and blind lift challenges were recurring themes. Reinforcing clear communication protocols and situational awareness remains essential.</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a:t>
          </a:r>
          <a:r>
            <a:rPr lang="en-US" sz="1600" b="1" u="sng">
              <a:latin typeface="Arial" panose="020B0604020202020204" pitchFamily="34" charset="0"/>
              <a:cs typeface="Arial" panose="020B0604020202020204" pitchFamily="34" charset="0"/>
            </a:rPr>
            <a:t>High-Potential Near Misses: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Serious events such as a 600-lb cement bailer drop, loss of heave compensation during subsea deployment, and a banksman momentarily lifted by a tagline occurred without injury but carried significant potential risk. These incidents should be treated as learning opportunities.</a:t>
          </a:r>
        </a:p>
      </xdr:txBody>
    </xdr:sp>
    <xdr:clientData/>
  </xdr:twoCellAnchor>
  <xdr:twoCellAnchor>
    <xdr:from>
      <xdr:col>0</xdr:col>
      <xdr:colOff>0</xdr:colOff>
      <xdr:row>104</xdr:row>
      <xdr:rowOff>0</xdr:rowOff>
    </xdr:from>
    <xdr:to>
      <xdr:col>14</xdr:col>
      <xdr:colOff>595842</xdr:colOff>
      <xdr:row>118</xdr:row>
      <xdr:rowOff>63500</xdr:rowOff>
    </xdr:to>
    <xdr:sp macro="" textlink="">
      <xdr:nvSpPr>
        <xdr:cNvPr id="7" name="TextBox 6">
          <a:extLst>
            <a:ext uri="{FF2B5EF4-FFF2-40B4-BE49-F238E27FC236}">
              <a16:creationId xmlns:a16="http://schemas.microsoft.com/office/drawing/2014/main" id="{B0775F26-1CEC-4567-8D6A-C1590E4612E1}"/>
            </a:ext>
          </a:extLst>
        </xdr:cNvPr>
        <xdr:cNvSpPr txBox="1"/>
      </xdr:nvSpPr>
      <xdr:spPr>
        <a:xfrm>
          <a:off x="0" y="18059400"/>
          <a:ext cx="10552642" cy="23749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buNone/>
          </a:pPr>
          <a:r>
            <a:rPr lang="en-US" sz="1400"/>
            <a:t>In August 2025, BSEE received </a:t>
          </a:r>
          <a:r>
            <a:rPr lang="en-US" sz="1400" b="1"/>
            <a:t>29 reports of crane and lifting-related incidents</a:t>
          </a:r>
          <a:r>
            <a:rPr lang="en-US" sz="1400"/>
            <a:t> across the Gulf of America and California regions. The majority resulted in equipment damage, with a smaller number involving minor injuries. No fatalities were reported, and all spills were contained without environmental impact.</a:t>
          </a:r>
        </a:p>
        <a:p>
          <a:pPr>
            <a:buNone/>
          </a:pPr>
          <a:endParaRPr lang="en-US" sz="1400"/>
        </a:p>
        <a:p>
          <a:pPr>
            <a:buNone/>
          </a:pPr>
          <a:r>
            <a:rPr lang="en-US" sz="1400"/>
            <a:t>The most common events involved </a:t>
          </a:r>
          <a:r>
            <a:rPr lang="en-US" sz="1400" b="1"/>
            <a:t>loads snagging or contacting fixed structures</a:t>
          </a:r>
          <a:r>
            <a:rPr lang="en-US" sz="1400"/>
            <a:t>, frequently during blind lifts where taglines were not in use. Several </a:t>
          </a:r>
          <a:r>
            <a:rPr lang="en-US" sz="1400" b="1"/>
            <a:t>mechanical failures</a:t>
          </a:r>
          <a:r>
            <a:rPr lang="en-US" sz="1400"/>
            <a:t> were also reported, including hydraulic leaks, dropped components, and one significant crane boom failure. In addition, </a:t>
          </a:r>
          <a:r>
            <a:rPr lang="en-US" sz="1400" b="1"/>
            <a:t>rigging issues</a:t>
          </a:r>
          <a:r>
            <a:rPr lang="en-US" sz="1400"/>
            <a:t>—such as sling parting and supersack failures—contributed to dropped loads and near misses.</a:t>
          </a:r>
        </a:p>
        <a:p>
          <a:pPr>
            <a:buNone/>
          </a:pPr>
          <a:endParaRPr lang="en-US" sz="1400"/>
        </a:p>
        <a:p>
          <a:pPr>
            <a:buNone/>
          </a:pPr>
          <a:r>
            <a:rPr lang="en-US" sz="1400"/>
            <a:t>These incidents highlight the ongoing importance of </a:t>
          </a:r>
          <a:r>
            <a:rPr lang="en-US" sz="1400" b="1"/>
            <a:t>careful lift planning, preventive maintenance, rigging inspection, and effective crew communication</a:t>
          </a:r>
          <a:r>
            <a:rPr lang="en-US" sz="1400"/>
            <a:t>. BSEE will continue to track incident trends to help industry reduce risks and strengthen offshore lifting safety.</a:t>
          </a:r>
        </a:p>
      </xdr:txBody>
    </xdr:sp>
    <xdr:clientData/>
  </xdr:twoCellAnchor>
  <xdr:twoCellAnchor>
    <xdr:from>
      <xdr:col>0</xdr:col>
      <xdr:colOff>0</xdr:colOff>
      <xdr:row>120</xdr:row>
      <xdr:rowOff>0</xdr:rowOff>
    </xdr:from>
    <xdr:to>
      <xdr:col>12</xdr:col>
      <xdr:colOff>302683</xdr:colOff>
      <xdr:row>144</xdr:row>
      <xdr:rowOff>59267</xdr:rowOff>
    </xdr:to>
    <xdr:sp macro="" textlink="">
      <xdr:nvSpPr>
        <xdr:cNvPr id="8" name="TextBox 7">
          <a:extLst>
            <a:ext uri="{FF2B5EF4-FFF2-40B4-BE49-F238E27FC236}">
              <a16:creationId xmlns:a16="http://schemas.microsoft.com/office/drawing/2014/main" id="{43C49440-A03B-4150-A7BA-C0AAF966DB7E}"/>
            </a:ext>
          </a:extLst>
        </xdr:cNvPr>
        <xdr:cNvSpPr txBox="1"/>
      </xdr:nvSpPr>
      <xdr:spPr>
        <a:xfrm>
          <a:off x="0" y="20701000"/>
          <a:ext cx="9040283" cy="4021667"/>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Calibri" panose="020F0502020204030204"/>
              <a:ea typeface="+mn-ea"/>
              <a:cs typeface="+mn-cs"/>
            </a:rPr>
            <a:t>September 2025 Lifting Incidents - Monthly Highlights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Throughout September, multiple lifting-related incidents were reported across offshore operations. While no serious injuries occurred, the events highlight recurring themes that continue to drive risk during crane and material-handling activities.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Several incidents involved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load contact or snagging</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particularly during tight landings, blind lifts, or when equipment protrusions were not fully accounted for in the lift path.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Mechanical and equipment failures</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—including sling failures, winch issues, and unexpected engine or wire rope failures—also contributed to high-potential events, though secondary retention systems prevented more serious outcomes.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Additional incidents stemmed from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hose handling</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chemical tote movement</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and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pipe transfer operations</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emphasizing the need for improved load control, clear communication between operators and riggers, and thorough pre-lift inspections. Positive actions such as timely all-stop calls, adherence to red-zone protocols, and rapid reporting helped prevent further escalation in several cases.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Overall, September’s activity reinforces the importance of strong lift planning, effective use of taglines, proactive equipment maintenance, and maintaining situational awareness throughout all stages of lifting operations.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146</xdr:row>
      <xdr:rowOff>0</xdr:rowOff>
    </xdr:from>
    <xdr:to>
      <xdr:col>12</xdr:col>
      <xdr:colOff>296333</xdr:colOff>
      <xdr:row>197</xdr:row>
      <xdr:rowOff>47626</xdr:rowOff>
    </xdr:to>
    <xdr:sp macro="" textlink="">
      <xdr:nvSpPr>
        <xdr:cNvPr id="10" name="TextBox 9">
          <a:extLst>
            <a:ext uri="{FF2B5EF4-FFF2-40B4-BE49-F238E27FC236}">
              <a16:creationId xmlns:a16="http://schemas.microsoft.com/office/drawing/2014/main" id="{109D3658-2821-44E0-B703-A7486A9003D8}"/>
            </a:ext>
          </a:extLst>
        </xdr:cNvPr>
        <xdr:cNvSpPr txBox="1"/>
      </xdr:nvSpPr>
      <xdr:spPr>
        <a:xfrm>
          <a:off x="0" y="24993600"/>
          <a:ext cx="9033933" cy="8467726"/>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Calibri" panose="020F0502020204030204"/>
              <a:ea typeface="+mn-ea"/>
              <a:cs typeface="+mn-cs"/>
            </a:rPr>
            <a:t>October 2025 Lifting Incidents - Monthly Highlights</a:t>
          </a:r>
        </a:p>
        <a:p>
          <a:pPr>
            <a:buNone/>
          </a:pPr>
          <a:endParaRPr lang="en-US" sz="800" b="1" u="sng"/>
        </a:p>
        <a:p>
          <a:pPr>
            <a:buNone/>
          </a:pPr>
          <a:r>
            <a:rPr lang="en-US" sz="1800" b="1" i="1" u="sng"/>
            <a:t>Incident Volume &amp; Distribution</a:t>
          </a:r>
        </a:p>
        <a:p>
          <a:pPr>
            <a:buFont typeface="Arial" panose="020B0604020202020204" pitchFamily="34" charset="0"/>
            <a:buChar char="•"/>
          </a:pPr>
          <a:r>
            <a:rPr lang="en-US" sz="1400" b="1"/>
            <a:t>36 total lifting incidents</a:t>
          </a:r>
          <a:r>
            <a:rPr lang="en-US" sz="1400"/>
            <a:t> reported across Gulf of America districts and California operations.</a:t>
          </a:r>
        </a:p>
        <a:p>
          <a:pPr>
            <a:buFont typeface="Arial" panose="020B0604020202020204" pitchFamily="34" charset="0"/>
            <a:buChar char="•"/>
          </a:pPr>
          <a:r>
            <a:rPr lang="en-US" sz="1400" b="1"/>
            <a:t>Houma District</a:t>
          </a:r>
          <a:r>
            <a:rPr lang="en-US" sz="1400"/>
            <a:t> recorded the highest number of incidents, followed by </a:t>
          </a:r>
          <a:r>
            <a:rPr lang="en-US" sz="1400" b="1"/>
            <a:t>New Orleans District</a:t>
          </a:r>
          <a:r>
            <a:rPr lang="en-US" sz="1400"/>
            <a:t>, with additional cases in Lake Jackson, Lafayette, Lake Charles, and California assets.</a:t>
          </a:r>
        </a:p>
        <a:p>
          <a:pPr>
            <a:buFont typeface="Arial" panose="020B0604020202020204" pitchFamily="34" charset="0"/>
            <a:buChar char="•"/>
          </a:pPr>
          <a:r>
            <a:rPr lang="en-US" sz="1400"/>
            <a:t>Incidents occurred across </a:t>
          </a:r>
          <a:r>
            <a:rPr lang="en-US" sz="1400" b="1"/>
            <a:t>drilling, production, completions, and decommissioning</a:t>
          </a:r>
          <a:r>
            <a:rPr lang="en-US" sz="1400"/>
            <a:t> activities, with production operations representing the majority.</a:t>
          </a:r>
        </a:p>
        <a:p>
          <a:pPr>
            <a:buNone/>
          </a:pPr>
          <a:endParaRPr lang="en-US" sz="800" b="1" i="1" u="sng"/>
        </a:p>
        <a:p>
          <a:pPr>
            <a:buNone/>
          </a:pPr>
          <a:r>
            <a:rPr lang="en-US" sz="1800" b="1" i="1" u="sng"/>
            <a:t>Primary Incident Types</a:t>
          </a:r>
        </a:p>
        <a:p>
          <a:pPr>
            <a:buFont typeface="Arial" panose="020B0604020202020204" pitchFamily="34" charset="0"/>
            <a:buChar char="•"/>
          </a:pPr>
          <a:r>
            <a:rPr lang="en-US" sz="1400" b="1"/>
            <a:t>Load snag/contact events dominated</a:t>
          </a:r>
          <a:r>
            <a:rPr lang="en-US" sz="1400"/>
            <a:t>, accounting for approximately </a:t>
          </a:r>
          <a:r>
            <a:rPr lang="en-US" sz="1400" b="1"/>
            <a:t>65–70%</a:t>
          </a:r>
          <a:r>
            <a:rPr lang="en-US" sz="1400"/>
            <a:t> of all incidents.</a:t>
          </a:r>
        </a:p>
        <a:p>
          <a:pPr>
            <a:buFont typeface="Arial" panose="020B0604020202020204" pitchFamily="34" charset="0"/>
            <a:buChar char="•"/>
          </a:pPr>
          <a:r>
            <a:rPr lang="en-US" sz="1400"/>
            <a:t>Common scenarios included:</a:t>
          </a:r>
        </a:p>
        <a:p>
          <a:pPr marL="742950" lvl="1" indent="-285750">
            <a:buFont typeface="Arial" panose="020B0604020202020204" pitchFamily="34" charset="0"/>
            <a:buChar char="•"/>
          </a:pPr>
          <a:r>
            <a:rPr lang="en-US" sz="1400"/>
            <a:t>Loads contacting handrails, light fixtures, structural members, and vessel equipment</a:t>
          </a:r>
        </a:p>
        <a:p>
          <a:pPr marL="742950" lvl="1" indent="-285750">
            <a:buFont typeface="Arial" panose="020B0604020202020204" pitchFamily="34" charset="0"/>
            <a:buChar char="•"/>
          </a:pPr>
          <a:r>
            <a:rPr lang="en-US" sz="1400"/>
            <a:t>Vessel motion and environmental factors contributing to unintended load movement</a:t>
          </a:r>
        </a:p>
        <a:p>
          <a:pPr marL="742950" lvl="1" indent="-285750">
            <a:buFont typeface="Arial" panose="020B0604020202020204" pitchFamily="34" charset="0"/>
            <a:buChar char="•"/>
          </a:pPr>
          <a:r>
            <a:rPr lang="en-US" sz="1400"/>
            <a:t>Blind lifts and restricted crane positioning increasing contact risk</a:t>
          </a:r>
        </a:p>
        <a:p>
          <a:pPr>
            <a:buFont typeface="Arial" panose="020B0604020202020204" pitchFamily="34" charset="0"/>
            <a:buChar char="•"/>
          </a:pPr>
          <a:r>
            <a:rPr lang="en-US" sz="1400" b="1"/>
            <a:t>Rigging and component failures</a:t>
          </a:r>
          <a:r>
            <a:rPr lang="en-US" sz="1400"/>
            <a:t> represented ~20% of incidents, including:</a:t>
          </a:r>
        </a:p>
        <a:p>
          <a:pPr marL="742950" lvl="1" indent="-285750">
            <a:buFont typeface="Arial" panose="020B0604020202020204" pitchFamily="34" charset="0"/>
            <a:buChar char="•"/>
          </a:pPr>
          <a:r>
            <a:rPr lang="en-US" sz="1400"/>
            <a:t>Sling failures and shifting rigging</a:t>
          </a:r>
        </a:p>
        <a:p>
          <a:pPr marL="742950" lvl="1" indent="-285750">
            <a:buFont typeface="Arial" panose="020B0604020202020204" pitchFamily="34" charset="0"/>
            <a:buChar char="•"/>
          </a:pPr>
          <a:r>
            <a:rPr lang="en-US" sz="1400"/>
            <a:t>Detached components (bridle parts, clump weight hardware)</a:t>
          </a:r>
        </a:p>
        <a:p>
          <a:pPr marL="742950" lvl="1" indent="-285750">
            <a:buFont typeface="Arial" panose="020B0604020202020204" pitchFamily="34" charset="0"/>
            <a:buChar char="•"/>
          </a:pPr>
          <a:r>
            <a:rPr lang="en-US" sz="1400"/>
            <a:t>Structural failures of baskets or subsea equipment</a:t>
          </a:r>
        </a:p>
        <a:p>
          <a:pPr>
            <a:buFont typeface="Arial" panose="020B0604020202020204" pitchFamily="34" charset="0"/>
            <a:buChar char="•"/>
          </a:pPr>
          <a:r>
            <a:rPr lang="en-US" sz="1400" b="1"/>
            <a:t>Crane boom contact and equipment positioning events</a:t>
          </a:r>
          <a:r>
            <a:rPr lang="en-US" sz="1400"/>
            <a:t> made up the remaining cases, typically involving boom rest misalignment or proximity hazards.</a:t>
          </a:r>
        </a:p>
        <a:p>
          <a:pPr>
            <a:buNone/>
          </a:pPr>
          <a:br>
            <a:rPr lang="en-US"/>
          </a:br>
          <a:r>
            <a:rPr lang="en-US" sz="1600" b="1" i="1" u="sng"/>
            <a:t>Operational Themes</a:t>
          </a:r>
        </a:p>
        <a:p>
          <a:pPr>
            <a:buFont typeface="Arial" panose="020B0604020202020204" pitchFamily="34" charset="0"/>
            <a:buChar char="•"/>
          </a:pPr>
          <a:r>
            <a:rPr lang="en-US" sz="1400" b="1"/>
            <a:t>Marine transfer operations (platform ↔ vessel)</a:t>
          </a:r>
          <a:r>
            <a:rPr lang="en-US" sz="1400"/>
            <a:t> remained a leading exposure, contributing to multiple load contact events.</a:t>
          </a:r>
        </a:p>
        <a:p>
          <a:pPr>
            <a:buFont typeface="Arial" panose="020B0604020202020204" pitchFamily="34" charset="0"/>
            <a:buChar char="•"/>
          </a:pPr>
          <a:r>
            <a:rPr lang="en-US" sz="1400" b="1"/>
            <a:t>Environmental conditions</a:t>
          </a:r>
          <a:r>
            <a:rPr lang="en-US" sz="1400"/>
            <a:t> (wind, sea state, vessel heave, subsea currents) were contributing factors in several incidents.</a:t>
          </a:r>
        </a:p>
        <a:p>
          <a:pPr>
            <a:buFont typeface="Arial" panose="020B0604020202020204" pitchFamily="34" charset="0"/>
            <a:buChar char="•"/>
          </a:pPr>
          <a:r>
            <a:rPr lang="en-US" sz="1400" b="1"/>
            <a:t>Human factors</a:t>
          </a:r>
          <a:r>
            <a:rPr lang="en-US" sz="1400"/>
            <a:t> such as situational awareness gaps, lift planning deficiencies, and communication breakdowns were recurring contributors.</a:t>
          </a:r>
        </a:p>
        <a:p>
          <a:pPr>
            <a:buFont typeface="Arial" panose="020B0604020202020204" pitchFamily="34" charset="0"/>
            <a:buChar char="•"/>
          </a:pPr>
          <a:r>
            <a:rPr lang="en-US" sz="1400"/>
            <a:t>Several events involved </a:t>
          </a:r>
          <a:r>
            <a:rPr lang="en-US" sz="1400" b="1"/>
            <a:t>blind or restricted-visibility lifts</a:t>
          </a:r>
          <a:r>
            <a:rPr lang="en-US" sz="1400"/>
            <a:t>, reinforcing the need for enhanced controls.</a:t>
          </a:r>
        </a:p>
        <a:p>
          <a:pPr>
            <a:buNone/>
          </a:pPr>
          <a:br>
            <a:rPr lang="en-US"/>
          </a:br>
          <a:r>
            <a:rPr lang="en-US" sz="1600" b="1" u="sng"/>
            <a:t>Dropped Objects &amp; Injury Summary</a:t>
          </a:r>
        </a:p>
        <a:p>
          <a:pPr>
            <a:buFont typeface="Arial" panose="020B0604020202020204" pitchFamily="34" charset="0"/>
            <a:buChar char="•"/>
          </a:pPr>
          <a:r>
            <a:rPr lang="en-US" sz="1400" b="1"/>
            <a:t>Multiple dropped object events occurred</a:t>
          </a:r>
          <a:r>
            <a:rPr lang="en-US" sz="1400"/>
            <a:t>, primarily involving rigging component failures and detached equipment; however:</a:t>
          </a:r>
        </a:p>
        <a:p>
          <a:pPr marL="742950" lvl="1" indent="-285750">
            <a:buFont typeface="Arial" panose="020B0604020202020204" pitchFamily="34" charset="0"/>
            <a:buChar char="•"/>
          </a:pPr>
          <a:r>
            <a:rPr lang="en-US" sz="1400"/>
            <a:t>Most dropped objects landed in controlled or unoccupied areas.</a:t>
          </a:r>
        </a:p>
        <a:p>
          <a:pPr marL="742950" lvl="1" indent="-285750">
            <a:buFont typeface="Arial" panose="020B0604020202020204" pitchFamily="34" charset="0"/>
            <a:buChar char="•"/>
          </a:pPr>
          <a:r>
            <a:rPr lang="en-US" sz="1400"/>
            <a:t>DROPS potential was high in select cases (e.g., tow bridle components, subsea rigging failures).</a:t>
          </a:r>
        </a:p>
        <a:p>
          <a:pPr>
            <a:buFont typeface="Arial" panose="020B0604020202020204" pitchFamily="34" charset="0"/>
            <a:buChar char="•"/>
          </a:pPr>
          <a:r>
            <a:rPr lang="en-US" sz="1400" b="1"/>
            <a:t>One personnel exposure incident</a:t>
          </a:r>
          <a:r>
            <a:rPr lang="en-US" sz="1400"/>
            <a:t> occurred involving a personnel basket contacting a vessel bulwark, resulting in minor bruising.</a:t>
          </a:r>
        </a:p>
        <a:p>
          <a:pPr>
            <a:buFont typeface="Arial" panose="020B0604020202020204" pitchFamily="34" charset="0"/>
            <a:buChar char="•"/>
          </a:pPr>
          <a:r>
            <a:rPr lang="en-US" sz="1400"/>
            <a:t>No major injuries or loss of containment reported.</a:t>
          </a:r>
        </a:p>
        <a:p>
          <a:pPr>
            <a:buNone/>
          </a:pPr>
          <a:br>
            <a:rPr lang="en-US"/>
          </a:br>
          <a:r>
            <a:rPr lang="en-US" sz="1600" b="1" u="sng"/>
            <a:t>Damage Severity</a:t>
          </a:r>
        </a:p>
        <a:p>
          <a:pPr>
            <a:buFont typeface="Arial" panose="020B0604020202020204" pitchFamily="34" charset="0"/>
            <a:buChar char="•"/>
          </a:pPr>
          <a:r>
            <a:rPr lang="en-US" sz="1400"/>
            <a:t>Most incidents resulted in </a:t>
          </a:r>
          <a:r>
            <a:rPr lang="en-US" sz="1400" b="1"/>
            <a:t>minor equipment damage (&lt;$5,000)</a:t>
          </a:r>
          <a:r>
            <a:rPr lang="en-US" sz="1400"/>
            <a:t>, including handrails, fixtures, and lifting accessories.</a:t>
          </a:r>
        </a:p>
        <a:p>
          <a:pPr>
            <a:buFont typeface="Arial" panose="020B0604020202020204" pitchFamily="34" charset="0"/>
            <a:buChar char="•"/>
          </a:pPr>
          <a:r>
            <a:rPr lang="en-US" sz="1400"/>
            <a:t>Isolated higher-cost events involved crane components, subsea equipment, or structural repairs.</a:t>
          </a:r>
        </a:p>
        <a:p>
          <a:pPr>
            <a:buFont typeface="Arial" panose="020B0604020202020204" pitchFamily="34" charset="0"/>
            <a:buChar char="•"/>
          </a:pPr>
          <a:r>
            <a:rPr lang="en-US" sz="1400"/>
            <a:t>Several incidents resulted in </a:t>
          </a:r>
          <a:r>
            <a:rPr lang="en-US" sz="1400" b="1"/>
            <a:t>equipment being removed from service pending inspection</a:t>
          </a:r>
          <a:r>
            <a:rPr lang="en-US" sz="1400"/>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199</xdr:row>
      <xdr:rowOff>0</xdr:rowOff>
    </xdr:from>
    <xdr:to>
      <xdr:col>9</xdr:col>
      <xdr:colOff>536574</xdr:colOff>
      <xdr:row>232</xdr:row>
      <xdr:rowOff>92075</xdr:rowOff>
    </xdr:to>
    <xdr:sp macro="" textlink="">
      <xdr:nvSpPr>
        <xdr:cNvPr id="11" name="TextBox 10">
          <a:extLst>
            <a:ext uri="{FF2B5EF4-FFF2-40B4-BE49-F238E27FC236}">
              <a16:creationId xmlns:a16="http://schemas.microsoft.com/office/drawing/2014/main" id="{EA9A3782-FA4A-4C47-826B-A69402747DDC}"/>
            </a:ext>
          </a:extLst>
        </xdr:cNvPr>
        <xdr:cNvSpPr txBox="1"/>
      </xdr:nvSpPr>
      <xdr:spPr>
        <a:xfrm>
          <a:off x="0" y="33743900"/>
          <a:ext cx="7445374" cy="554037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Calibri" panose="020F0502020204030204"/>
              <a:ea typeface="+mn-ea"/>
              <a:cs typeface="+mn-cs"/>
            </a:rPr>
            <a:t>November 2025 Lifting Incidents - Monthly Highlights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Incident Volume &amp; Trends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21 total incidents reported across Gulf of America districts and California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Houma District led with 8 incidents (38% of total), followed by New Orleans District with 7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Production operations accounted for 52% of incidents, followed by drilling (24%)</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Primary Root Causes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Load snag/contact incidents dominated - occurring in 16 of 21 incidents (76%)</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Human error identified as contributing factor in majority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Poor lift planning cited in multiple crane operations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Environmental factors (vessel movement, wind, current) contributed to 4 incidents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Equipment &amp; Operation Types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Crane/material handling operations involved in 90%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Cargo baskets, containers, and pipe handling most frequently involved equipment</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Offshore supply vessel operations (backloading/offloading) represented high-risk activity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Injuries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3 injury incidents, all minor: </a:t>
          </a:r>
        </a:p>
        <a:p>
          <a:pPr marL="742950" marR="0" lvl="1"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Floorhand foot injury from air hoist failure (11/7)</a:t>
          </a:r>
        </a:p>
        <a:p>
          <a:pPr marL="742950" marR="0" lvl="1"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Employee struck by falling shim, minor abrasion (11/17)</a:t>
          </a:r>
        </a:p>
        <a:p>
          <a:pPr marL="742950" marR="0" lvl="1"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Worker leg injury from sliding support beam (11/19)</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Zero injuries in 86% of incidents due to effective exclusion zones and step-back areas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542925</xdr:colOff>
      <xdr:row>199</xdr:row>
      <xdr:rowOff>9525</xdr:rowOff>
    </xdr:from>
    <xdr:to>
      <xdr:col>21</xdr:col>
      <xdr:colOff>546099</xdr:colOff>
      <xdr:row>238</xdr:row>
      <xdr:rowOff>44450</xdr:rowOff>
    </xdr:to>
    <xdr:sp macro="" textlink="">
      <xdr:nvSpPr>
        <xdr:cNvPr id="12" name="TextBox 11">
          <a:extLst>
            <a:ext uri="{FF2B5EF4-FFF2-40B4-BE49-F238E27FC236}">
              <a16:creationId xmlns:a16="http://schemas.microsoft.com/office/drawing/2014/main" id="{9BD9B674-4582-488D-A569-CB408F425728}"/>
            </a:ext>
          </a:extLst>
        </xdr:cNvPr>
        <xdr:cNvSpPr txBox="1"/>
      </xdr:nvSpPr>
      <xdr:spPr>
        <a:xfrm>
          <a:off x="7451725" y="33753425"/>
          <a:ext cx="7318374" cy="64738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rPr>
            <a:t>December 2025 Lifting Incidents - Monthly Highlights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rPr>
            <a:t>Incident Volume &amp; Trends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20 total incidents</a:t>
          </a:r>
          <a:r>
            <a:rPr kumimoji="0" lang="en-US" sz="1400" b="0" i="0" u="none" strike="noStrike" kern="0" cap="none" spc="0" normalizeH="0" baseline="0" noProof="0">
              <a:ln>
                <a:noFill/>
              </a:ln>
              <a:solidFill>
                <a:sysClr val="windowText" lastClr="000000"/>
              </a:solidFill>
              <a:effectLst/>
              <a:uLnTx/>
              <a:uFillTx/>
            </a:rPr>
            <a:t> reported across Gulf of America districts and California.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New Orleans District</a:t>
          </a:r>
          <a:r>
            <a:rPr kumimoji="0" lang="en-US" sz="1400" b="0" i="0" u="none" strike="noStrike" kern="0" cap="none" spc="0" normalizeH="0" baseline="0" noProof="0">
              <a:ln>
                <a:noFill/>
              </a:ln>
              <a:solidFill>
                <a:sysClr val="windowText" lastClr="000000"/>
              </a:solidFill>
              <a:effectLst/>
              <a:uLnTx/>
              <a:uFillTx/>
            </a:rPr>
            <a:t> accounted for the highest volume with 8 incidents (40%), followed by </a:t>
          </a:r>
          <a:r>
            <a:rPr kumimoji="0" lang="en-US" sz="1400" b="1" i="0" u="none" strike="noStrike" kern="0" cap="none" spc="0" normalizeH="0" baseline="0" noProof="0">
              <a:ln>
                <a:noFill/>
              </a:ln>
              <a:solidFill>
                <a:sysClr val="windowText" lastClr="000000"/>
              </a:solidFill>
              <a:effectLst/>
              <a:uLnTx/>
              <a:uFillTx/>
            </a:rPr>
            <a:t>Houma District</a:t>
          </a:r>
          <a:r>
            <a:rPr kumimoji="0" lang="en-US" sz="1400" b="0" i="0" u="none" strike="noStrike" kern="0" cap="none" spc="0" normalizeH="0" baseline="0" noProof="0">
              <a:ln>
                <a:noFill/>
              </a:ln>
              <a:solidFill>
                <a:sysClr val="windowText" lastClr="000000"/>
              </a:solidFill>
              <a:effectLst/>
              <a:uLnTx/>
              <a:uFillTx/>
            </a:rPr>
            <a:t> with 4 incidents (20%).</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rPr>
            <a:t>Incidents primarily occurred during </a:t>
          </a:r>
          <a:r>
            <a:rPr kumimoji="0" lang="en-US" sz="1400" b="1" i="0" u="none" strike="noStrike" kern="0" cap="none" spc="0" normalizeH="0" baseline="0" noProof="0">
              <a:ln>
                <a:noFill/>
              </a:ln>
              <a:solidFill>
                <a:sysClr val="windowText" lastClr="000000"/>
              </a:solidFill>
              <a:effectLst/>
              <a:uLnTx/>
              <a:uFillTx/>
            </a:rPr>
            <a:t>material handling operations (50%)</a:t>
          </a:r>
          <a:r>
            <a:rPr kumimoji="0" lang="en-US" sz="1400" b="0" i="0" u="none" strike="noStrike" kern="0" cap="none" spc="0" normalizeH="0" baseline="0" noProof="0">
              <a:ln>
                <a:noFill/>
              </a:ln>
              <a:solidFill>
                <a:sysClr val="windowText" lastClr="000000"/>
              </a:solidFill>
              <a:effectLst/>
              <a:uLnTx/>
              <a:uFillTx/>
            </a:rPr>
            <a:t>, followed by </a:t>
          </a:r>
          <a:r>
            <a:rPr kumimoji="0" lang="en-US" sz="1400" b="1" i="0" u="none" strike="noStrike" kern="0" cap="none" spc="0" normalizeH="0" baseline="0" noProof="0">
              <a:ln>
                <a:noFill/>
              </a:ln>
              <a:solidFill>
                <a:sysClr val="windowText" lastClr="000000"/>
              </a:solidFill>
              <a:effectLst/>
              <a:uLnTx/>
              <a:uFillTx/>
            </a:rPr>
            <a:t>production (20%)</a:t>
          </a:r>
          <a:r>
            <a:rPr kumimoji="0" lang="en-US" sz="1400" b="0" i="0" u="none" strike="noStrike" kern="0" cap="none" spc="0" normalizeH="0" baseline="0" noProof="0">
              <a:ln>
                <a:noFill/>
              </a:ln>
              <a:solidFill>
                <a:sysClr val="windowText" lastClr="000000"/>
              </a:solidFill>
              <a:effectLst/>
              <a:uLnTx/>
              <a:uFillTx/>
            </a:rPr>
            <a:t> and </a:t>
          </a:r>
          <a:r>
            <a:rPr kumimoji="0" lang="en-US" sz="1400" b="1" i="0" u="none" strike="noStrike" kern="0" cap="none" spc="0" normalizeH="0" baseline="0" noProof="0">
              <a:ln>
                <a:noFill/>
              </a:ln>
              <a:solidFill>
                <a:sysClr val="windowText" lastClr="000000"/>
              </a:solidFill>
              <a:effectLst/>
              <a:uLnTx/>
              <a:uFillTx/>
            </a:rPr>
            <a:t>drilling (20%)</a:t>
          </a:r>
          <a:r>
            <a:rPr kumimoji="0" lang="en-US" sz="1400" b="0" i="0" u="none" strike="noStrike" kern="0" cap="none" spc="0" normalizeH="0" baseline="0" noProof="0">
              <a:ln>
                <a:noFill/>
              </a:ln>
              <a:solidFill>
                <a:sysClr val="windowText" lastClr="000000"/>
              </a:solidFill>
              <a:effectLst/>
              <a:uLnTx/>
              <a:uFillTx/>
            </a:rPr>
            <a:t> activities.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rPr>
            <a:t>Primary Root Causes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Load snag/contact events</a:t>
          </a:r>
          <a:r>
            <a:rPr kumimoji="0" lang="en-US" sz="1400" b="0" i="0" u="none" strike="noStrike" kern="0" cap="none" spc="0" normalizeH="0" baseline="0" noProof="0">
              <a:ln>
                <a:noFill/>
              </a:ln>
              <a:solidFill>
                <a:sysClr val="windowText" lastClr="000000"/>
              </a:solidFill>
              <a:effectLst/>
              <a:uLnTx/>
              <a:uFillTx/>
            </a:rPr>
            <a:t> were the leading cause, contributing to </a:t>
          </a:r>
          <a:r>
            <a:rPr kumimoji="0" lang="en-US" sz="1400" b="1" i="0" u="none" strike="noStrike" kern="0" cap="none" spc="0" normalizeH="0" baseline="0" noProof="0">
              <a:ln>
                <a:noFill/>
              </a:ln>
              <a:solidFill>
                <a:sysClr val="windowText" lastClr="000000"/>
              </a:solidFill>
              <a:effectLst/>
              <a:uLnTx/>
              <a:uFillTx/>
            </a:rPr>
            <a:t>70% (14 of 20)</a:t>
          </a:r>
          <a:r>
            <a:rPr kumimoji="0" lang="en-US" sz="14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Human factors</a:t>
          </a:r>
          <a:r>
            <a:rPr kumimoji="0" lang="en-US" sz="1400" b="0" i="0" u="none" strike="noStrike" kern="0" cap="none" spc="0" normalizeH="0" baseline="0" noProof="0">
              <a:ln>
                <a:noFill/>
              </a:ln>
              <a:solidFill>
                <a:sysClr val="windowText" lastClr="000000"/>
              </a:solidFill>
              <a:effectLst/>
              <a:uLnTx/>
              <a:uFillTx/>
            </a:rPr>
            <a:t> were identified in approximately </a:t>
          </a:r>
          <a:r>
            <a:rPr kumimoji="0" lang="en-US" sz="1400" b="1" i="0" u="none" strike="noStrike" kern="0" cap="none" spc="0" normalizeH="0" baseline="0" noProof="0">
              <a:ln>
                <a:noFill/>
              </a:ln>
              <a:solidFill>
                <a:sysClr val="windowText" lastClr="000000"/>
              </a:solidFill>
              <a:effectLst/>
              <a:uLnTx/>
              <a:uFillTx/>
            </a:rPr>
            <a:t>45%</a:t>
          </a:r>
          <a:r>
            <a:rPr kumimoji="0" lang="en-US" sz="1400" b="0" i="0" u="none" strike="noStrike" kern="0" cap="none" spc="0" normalizeH="0" baseline="0" noProof="0">
              <a:ln>
                <a:noFill/>
              </a:ln>
              <a:solidFill>
                <a:sysClr val="windowText" lastClr="000000"/>
              </a:solidFill>
              <a:effectLst/>
              <a:uLnTx/>
              <a:uFillTx/>
            </a:rPr>
            <a:t> of cases, often tied to situational awareness and execution gaps.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Lift planning deficiencies</a:t>
          </a:r>
          <a:r>
            <a:rPr kumimoji="0" lang="en-US" sz="1400" b="0" i="0" u="none" strike="noStrike" kern="0" cap="none" spc="0" normalizeH="0" baseline="0" noProof="0">
              <a:ln>
                <a:noFill/>
              </a:ln>
              <a:solidFill>
                <a:sysClr val="windowText" lastClr="000000"/>
              </a:solidFill>
              <a:effectLst/>
              <a:uLnTx/>
              <a:uFillTx/>
            </a:rPr>
            <a:t> were noted in multiple crane and material handling events.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Environmental factors</a:t>
          </a:r>
          <a:r>
            <a:rPr kumimoji="0" lang="en-US" sz="1400" b="0" i="0" u="none" strike="noStrike" kern="0" cap="none" spc="0" normalizeH="0" baseline="0" noProof="0">
              <a:ln>
                <a:noFill/>
              </a:ln>
              <a:solidFill>
                <a:sysClr val="windowText" lastClr="000000"/>
              </a:solidFill>
              <a:effectLst/>
              <a:uLnTx/>
              <a:uFillTx/>
            </a:rPr>
            <a:t> (vessel movement, wind, sea state) contributed to </a:t>
          </a:r>
          <a:r>
            <a:rPr kumimoji="0" lang="en-US" sz="1400" b="1" i="0" u="none" strike="noStrike" kern="0" cap="none" spc="0" normalizeH="0" baseline="0" noProof="0">
              <a:ln>
                <a:noFill/>
              </a:ln>
              <a:solidFill>
                <a:sysClr val="windowText" lastClr="000000"/>
              </a:solidFill>
              <a:effectLst/>
              <a:uLnTx/>
              <a:uFillTx/>
            </a:rPr>
            <a:t>15%</a:t>
          </a:r>
          <a:r>
            <a:rPr kumimoji="0" lang="en-US" sz="14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Equipment failures</a:t>
          </a:r>
          <a:r>
            <a:rPr kumimoji="0" lang="en-US" sz="1400" b="0" i="0" u="none" strike="noStrike" kern="0" cap="none" spc="0" normalizeH="0" baseline="0" noProof="0">
              <a:ln>
                <a:noFill/>
              </a:ln>
              <a:solidFill>
                <a:sysClr val="windowText" lastClr="000000"/>
              </a:solidFill>
              <a:effectLst/>
              <a:uLnTx/>
              <a:uFillTx/>
            </a:rPr>
            <a:t> (rigging hardware, drill string connections, retention bolts) also accounted for </a:t>
          </a:r>
          <a:r>
            <a:rPr kumimoji="0" lang="en-US" sz="1400" b="1" i="0" u="none" strike="noStrike" kern="0" cap="none" spc="0" normalizeH="0" baseline="0" noProof="0">
              <a:ln>
                <a:noFill/>
              </a:ln>
              <a:solidFill>
                <a:sysClr val="windowText" lastClr="000000"/>
              </a:solidFill>
              <a:effectLst/>
              <a:uLnTx/>
              <a:uFillTx/>
            </a:rPr>
            <a:t>15%</a:t>
          </a:r>
          <a:r>
            <a:rPr kumimoji="0" lang="en-US" sz="1400" b="0" i="0" u="none" strike="noStrike" kern="0" cap="none" spc="0" normalizeH="0" baseline="0" noProof="0">
              <a:ln>
                <a:noFill/>
              </a:ln>
              <a:solidFill>
                <a:sysClr val="windowText" lastClr="000000"/>
              </a:solidFill>
              <a:effectLst/>
              <a:uLnTx/>
              <a:uFillTx/>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rPr>
            <a:t>Equipment &amp; Operation Types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Crane and material handling operations</a:t>
          </a:r>
          <a:r>
            <a:rPr kumimoji="0" lang="en-US" sz="1400" b="0" i="0" u="none" strike="noStrike" kern="0" cap="none" spc="0" normalizeH="0" baseline="0" noProof="0">
              <a:ln>
                <a:noFill/>
              </a:ln>
              <a:solidFill>
                <a:sysClr val="windowText" lastClr="000000"/>
              </a:solidFill>
              <a:effectLst/>
              <a:uLnTx/>
              <a:uFillTx/>
            </a:rPr>
            <a:t> were involved in </a:t>
          </a:r>
          <a:r>
            <a:rPr kumimoji="0" lang="en-US" sz="1400" b="1" i="0" u="none" strike="noStrike" kern="0" cap="none" spc="0" normalizeH="0" baseline="0" noProof="0">
              <a:ln>
                <a:noFill/>
              </a:ln>
              <a:solidFill>
                <a:sysClr val="windowText" lastClr="000000"/>
              </a:solidFill>
              <a:effectLst/>
              <a:uLnTx/>
              <a:uFillTx/>
            </a:rPr>
            <a:t>100%</a:t>
          </a:r>
          <a:r>
            <a:rPr kumimoji="0" lang="en-US" sz="14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rPr>
            <a:t>Frequently involved equipment included </a:t>
          </a:r>
          <a:r>
            <a:rPr kumimoji="0" lang="en-US" sz="1400" b="1" i="0" u="none" strike="noStrike" kern="0" cap="none" spc="0" normalizeH="0" baseline="0" noProof="0">
              <a:ln>
                <a:noFill/>
              </a:ln>
              <a:solidFill>
                <a:sysClr val="windowText" lastClr="000000"/>
              </a:solidFill>
              <a:effectLst/>
              <a:uLnTx/>
              <a:uFillTx/>
            </a:rPr>
            <a:t>cargo baskets, containers, tote tanks, and pipe/tubulars</a:t>
          </a:r>
          <a:r>
            <a:rPr kumimoji="0" lang="en-US" sz="1400" b="0" i="0" u="none" strike="noStrike" kern="0" cap="none" spc="0" normalizeH="0" baseline="0" noProof="0">
              <a:ln>
                <a:noFill/>
              </a:ln>
              <a:solidFill>
                <a:sysClr val="windowText" lastClr="000000"/>
              </a:solidFill>
              <a:effectLst/>
              <a:uLnTx/>
              <a:uFillTx/>
            </a:rPr>
            <a:t>.</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Offshore supply vessel transfers</a:t>
          </a:r>
          <a:r>
            <a:rPr kumimoji="0" lang="en-US" sz="1400" b="0" i="0" u="none" strike="noStrike" kern="0" cap="none" spc="0" normalizeH="0" baseline="0" noProof="0">
              <a:ln>
                <a:noFill/>
              </a:ln>
              <a:solidFill>
                <a:sysClr val="windowText" lastClr="000000"/>
              </a:solidFill>
              <a:effectLst/>
              <a:uLnTx/>
              <a:uFillTx/>
            </a:rPr>
            <a:t> (backloading/offloading) remained a high-risk activity.</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Marine transfer operations</a:t>
          </a:r>
          <a:r>
            <a:rPr kumimoji="0" lang="en-US" sz="1400" b="0" i="0" u="none" strike="noStrike" kern="0" cap="none" spc="0" normalizeH="0" baseline="0" noProof="0">
              <a:ln>
                <a:noFill/>
              </a:ln>
              <a:solidFill>
                <a:sysClr val="windowText" lastClr="000000"/>
              </a:solidFill>
              <a:effectLst/>
              <a:uLnTx/>
              <a:uFillTx/>
            </a:rPr>
            <a:t> accounted for </a:t>
          </a:r>
          <a:r>
            <a:rPr kumimoji="0" lang="en-US" sz="1400" b="1" i="0" u="none" strike="noStrike" kern="0" cap="none" spc="0" normalizeH="0" baseline="0" noProof="0">
              <a:ln>
                <a:noFill/>
              </a:ln>
              <a:solidFill>
                <a:sysClr val="windowText" lastClr="000000"/>
              </a:solidFill>
              <a:effectLst/>
              <a:uLnTx/>
              <a:uFillTx/>
            </a:rPr>
            <a:t>35%</a:t>
          </a:r>
          <a:r>
            <a:rPr kumimoji="0" lang="en-US" sz="14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Drill floor events</a:t>
          </a:r>
          <a:r>
            <a:rPr kumimoji="0" lang="en-US" sz="1400" b="0" i="0" u="none" strike="noStrike" kern="0" cap="none" spc="0" normalizeH="0" baseline="0" noProof="0">
              <a:ln>
                <a:noFill/>
              </a:ln>
              <a:solidFill>
                <a:sysClr val="windowText" lastClr="000000"/>
              </a:solidFill>
              <a:effectLst/>
              <a:uLnTx/>
              <a:uFillTx/>
            </a:rPr>
            <a:t> included dropped objects from elevators and top drive systems.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rPr>
            <a:t>Injury Summary</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Zero injuries</a:t>
          </a:r>
          <a:r>
            <a:rPr kumimoji="0" lang="en-US" sz="1400" b="0" i="0" u="none" strike="noStrike" kern="0" cap="none" spc="0" normalizeH="0" baseline="0" noProof="0">
              <a:ln>
                <a:noFill/>
              </a:ln>
              <a:solidFill>
                <a:sysClr val="windowText" lastClr="000000"/>
              </a:solidFill>
              <a:effectLst/>
              <a:uLnTx/>
              <a:uFillTx/>
            </a:rPr>
            <a:t> reported across all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Effective exclusion zones</a:t>
          </a:r>
          <a:r>
            <a:rPr kumimoji="0" lang="en-US" sz="1400" b="0" i="0" u="none" strike="noStrike" kern="0" cap="none" spc="0" normalizeH="0" baseline="0" noProof="0">
              <a:ln>
                <a:noFill/>
              </a:ln>
              <a:solidFill>
                <a:sysClr val="windowText" lastClr="000000"/>
              </a:solidFill>
              <a:effectLst/>
              <a:uLnTx/>
              <a:uFillTx/>
            </a:rPr>
            <a:t> were maintained in </a:t>
          </a:r>
          <a:r>
            <a:rPr kumimoji="0" lang="en-US" sz="1400" b="1" i="0" u="none" strike="noStrike" kern="0" cap="none" spc="0" normalizeH="0" baseline="0" noProof="0">
              <a:ln>
                <a:noFill/>
              </a:ln>
              <a:solidFill>
                <a:sysClr val="windowText" lastClr="000000"/>
              </a:solidFill>
              <a:effectLst/>
              <a:uLnTx/>
              <a:uFillTx/>
            </a:rPr>
            <a:t>75% (15 of 20)</a:t>
          </a:r>
          <a:r>
            <a:rPr kumimoji="0" lang="en-US" sz="1400" b="0" i="0" u="none" strike="noStrike" kern="0" cap="none" spc="0" normalizeH="0" baseline="0" noProof="0">
              <a:ln>
                <a:noFill/>
              </a:ln>
              <a:solidFill>
                <a:sysClr val="windowText" lastClr="000000"/>
              </a:solidFill>
              <a:effectLst/>
              <a:uLnTx/>
              <a:uFillTx/>
            </a:rPr>
            <a:t> of events.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rPr>
            <a:t>Proper barricading prevented personnel exposure during </a:t>
          </a:r>
          <a:r>
            <a:rPr kumimoji="0" lang="en-US" sz="1400" b="1" i="0" u="none" strike="noStrike" kern="0" cap="none" spc="0" normalizeH="0" baseline="0" noProof="0">
              <a:ln>
                <a:noFill/>
              </a:ln>
              <a:solidFill>
                <a:sysClr val="windowText" lastClr="000000"/>
              </a:solidFill>
              <a:effectLst/>
              <a:uLnTx/>
              <a:uFillTx/>
            </a:rPr>
            <a:t>8 dropped object incidents</a:t>
          </a:r>
          <a:r>
            <a:rPr kumimoji="0" lang="en-US" sz="1400" b="0" i="0" u="none" strike="noStrike" kern="0" cap="none" spc="0" normalizeH="0" baseline="0" noProof="0">
              <a:ln>
                <a:noFill/>
              </a:ln>
              <a:solidFill>
                <a:sysClr val="windowText" lastClr="000000"/>
              </a:solidFill>
              <a:effectLst/>
              <a:uLnTx/>
              <a:uFillTx/>
            </a:rPr>
            <a:t>.</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1" i="0" u="none" strike="noStrike" kern="0" cap="none" spc="0" normalizeH="0" baseline="0" noProof="0">
              <a:ln>
                <a:noFill/>
              </a:ln>
              <a:solidFill>
                <a:sysClr val="windowText" lastClr="000000"/>
              </a:solidFill>
              <a:effectLst/>
              <a:uLnTx/>
              <a:uFillTx/>
            </a:rPr>
            <a:t>Immediate all-stop procedures</a:t>
          </a:r>
          <a:r>
            <a:rPr kumimoji="0" lang="en-US" sz="1400" b="0" i="0" u="none" strike="noStrike" kern="0" cap="none" spc="0" normalizeH="0" baseline="0" noProof="0">
              <a:ln>
                <a:noFill/>
              </a:ln>
              <a:solidFill>
                <a:sysClr val="windowText" lastClr="000000"/>
              </a:solidFill>
              <a:effectLst/>
              <a:uLnTx/>
              <a:uFillTx/>
            </a:rPr>
            <a:t> were consistently implemented following load contact or equipment failures.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177800</xdr:colOff>
      <xdr:row>238</xdr:row>
      <xdr:rowOff>143933</xdr:rowOff>
    </xdr:from>
    <xdr:to>
      <xdr:col>17</xdr:col>
      <xdr:colOff>277707</xdr:colOff>
      <xdr:row>276</xdr:row>
      <xdr:rowOff>152400</xdr:rowOff>
    </xdr:to>
    <xdr:sp macro="" textlink="">
      <xdr:nvSpPr>
        <xdr:cNvPr id="9" name="TextBox 8">
          <a:extLst>
            <a:ext uri="{FF2B5EF4-FFF2-40B4-BE49-F238E27FC236}">
              <a16:creationId xmlns:a16="http://schemas.microsoft.com/office/drawing/2014/main" id="{7BB393DC-0E6B-4F78-A1A8-9BDA7A1B6C54}"/>
            </a:ext>
          </a:extLst>
        </xdr:cNvPr>
        <xdr:cNvSpPr txBox="1"/>
      </xdr:nvSpPr>
      <xdr:spPr>
        <a:xfrm>
          <a:off x="177800" y="39370000"/>
          <a:ext cx="11978640" cy="9872133"/>
        </a:xfrm>
        <a:prstGeom prst="rect">
          <a:avLst/>
        </a:prstGeom>
        <a:solidFill>
          <a:sysClr val="window" lastClr="FFFFFF"/>
        </a:solidFill>
        <a:ln w="9525" cmpd="sng">
          <a:solidFill>
            <a:sysClr val="windowText" lastClr="000000"/>
          </a:solidFill>
        </a:ln>
        <a:effectLst>
          <a:outerShdw blurRad="50800" dist="38100" dir="2700000" algn="tl" rotWithShape="0">
            <a:prstClr val="black">
              <a:alpha val="40000"/>
            </a:prstClr>
          </a:outerShdw>
          <a:softEdge rad="12700"/>
        </a:effectLst>
      </xdr:spPr>
      <xdr:txBody>
        <a:bodyPr vertOverflow="clip" horzOverflow="clip" wrap="square" rtlCol="0" anchor="t"/>
        <a:lstStyle/>
        <a:p>
          <a:r>
            <a:rPr lang="en-US" sz="1800" b="1" u="sng">
              <a:effectLst/>
              <a:latin typeface="Segoe UI" panose="020B0502040204020203" pitchFamily="34" charset="0"/>
              <a:ea typeface="+mn-ea"/>
              <a:cs typeface="Segoe UI" panose="020B0502040204020203" pitchFamily="34" charset="0"/>
            </a:rPr>
            <a:t>January 2026 Monthly Snapshot – Lifting &amp; Material Handling</a:t>
          </a:r>
          <a:endParaRPr lang="en-US" sz="1800">
            <a:effectLst/>
            <a:latin typeface="Segoe UI" panose="020B0502040204020203" pitchFamily="34" charset="0"/>
            <a:ea typeface="+mn-ea"/>
            <a:cs typeface="Segoe UI" panose="020B0502040204020203" pitchFamily="34" charset="0"/>
          </a:endParaRPr>
        </a:p>
        <a:p>
          <a:r>
            <a:rPr lang="en-US" sz="1600" b="0">
              <a:effectLst/>
              <a:latin typeface="Segoe UI" panose="020B0502040204020203" pitchFamily="34" charset="0"/>
              <a:ea typeface="+mn-ea"/>
              <a:cs typeface="Segoe UI" panose="020B0502040204020203" pitchFamily="34" charset="0"/>
            </a:rPr>
            <a:t>Incident profile: </a:t>
          </a:r>
          <a:r>
            <a:rPr lang="en-US" sz="1600">
              <a:effectLst/>
              <a:latin typeface="Segoe UI" panose="020B0502040204020203" pitchFamily="34" charset="0"/>
              <a:ea typeface="+mn-ea"/>
              <a:cs typeface="Segoe UI" panose="020B0502040204020203" pitchFamily="34" charset="0"/>
            </a:rPr>
            <a:t>January events were dominated by low‑consequence crane and material‑handling incidents, with minor equipment damage and several near‑misses; only two cases involved recordable hand/finger injuries.</a:t>
          </a:r>
        </a:p>
        <a:p>
          <a:r>
            <a:rPr lang="en-US" sz="1600" b="1" u="sng">
              <a:effectLst/>
              <a:latin typeface="Segoe UI" panose="020B0502040204020203" pitchFamily="34" charset="0"/>
              <a:ea typeface="+mn-ea"/>
              <a:cs typeface="Segoe UI" panose="020B0502040204020203" pitchFamily="34" charset="0"/>
            </a:rPr>
            <a:t>Primary pattern </a:t>
          </a:r>
          <a:r>
            <a:rPr lang="en-US" sz="1600" b="1">
              <a:effectLst/>
              <a:latin typeface="Segoe UI" panose="020B0502040204020203" pitchFamily="34" charset="0"/>
              <a:ea typeface="+mn-ea"/>
              <a:cs typeface="Segoe UI" panose="020B0502040204020203" pitchFamily="34" charset="0"/>
            </a:rPr>
            <a:t>–</a:t>
          </a:r>
          <a:r>
            <a:rPr lang="en-US" sz="1600">
              <a:effectLst/>
              <a:latin typeface="Segoe UI" panose="020B0502040204020203" pitchFamily="34" charset="0"/>
              <a:ea typeface="+mn-ea"/>
              <a:cs typeface="Segoe UI" panose="020B0502040204020203" pitchFamily="34" charset="0"/>
            </a:rPr>
            <a:t> load snag/contact: Most incidents involved loads or rigging contacting nearby structures, equipment, or vessel decks (e.g., totes, baskets, casing, test rings, BLAT, gear box, exhaust piping, light fixtures), reinforcing the need for stronger load‑path planning and proximity controls.</a:t>
          </a:r>
        </a:p>
        <a:p>
          <a:r>
            <a:rPr lang="en-US" sz="1600" b="1" u="sng">
              <a:effectLst/>
              <a:latin typeface="Segoe UI" panose="020B0502040204020203" pitchFamily="34" charset="0"/>
              <a:ea typeface="+mn-ea"/>
              <a:cs typeface="Segoe UI" panose="020B0502040204020203" pitchFamily="34" charset="0"/>
            </a:rPr>
            <a:t>Rig floor, CT, and wireline operations:</a:t>
          </a:r>
          <a:r>
            <a:rPr lang="en-US" sz="1600">
              <a:effectLst/>
              <a:latin typeface="Segoe UI" panose="020B0502040204020203" pitchFamily="34" charset="0"/>
              <a:ea typeface="+mn-ea"/>
              <a:cs typeface="Segoe UI" panose="020B0502040204020203" pitchFamily="34" charset="0"/>
            </a:rPr>
            <a:t> Multiple events occurred on rigs and deepwater intervention vessels, including:</a:t>
          </a:r>
        </a:p>
        <a:p>
          <a:pPr lvl="0"/>
          <a:r>
            <a:rPr lang="en-US" sz="1600">
              <a:effectLst/>
              <a:latin typeface="Segoe UI" panose="020B0502040204020203" pitchFamily="34" charset="0"/>
              <a:ea typeface="+mn-ea"/>
              <a:cs typeface="Segoe UI" panose="020B0502040204020203" pitchFamily="34" charset="0"/>
            </a:rPr>
            <a:t>       -Coiled Tubing Lift Frame and tuggers contacting top‑drive cage components.</a:t>
          </a:r>
        </a:p>
        <a:p>
          <a:pPr lvl="0"/>
          <a:r>
            <a:rPr lang="en-US" sz="1600">
              <a:effectLst/>
              <a:latin typeface="Segoe UI" panose="020B0502040204020203" pitchFamily="34" charset="0"/>
              <a:ea typeface="+mn-ea"/>
              <a:cs typeface="Segoe UI" panose="020B0502040204020203" pitchFamily="34" charset="0"/>
            </a:rPr>
            <a:t>       -A 75‑ft dropped depth counter/encoder.</a:t>
          </a:r>
        </a:p>
        <a:p>
          <a:pPr lvl="0"/>
          <a:r>
            <a:rPr lang="en-US" sz="1600">
              <a:effectLst/>
              <a:latin typeface="Segoe UI" panose="020B0502040204020203" pitchFamily="34" charset="0"/>
              <a:ea typeface="+mn-ea"/>
              <a:cs typeface="Segoe UI" panose="020B0502040204020203" pitchFamily="34" charset="0"/>
            </a:rPr>
            <a:t>       -Sling damage and failures during rig floor and casing‑handling activities.</a:t>
          </a:r>
        </a:p>
        <a:p>
          <a:r>
            <a:rPr lang="en-US" sz="1600">
              <a:effectLst/>
              <a:latin typeface="Segoe UI" panose="020B0502040204020203" pitchFamily="34" charset="0"/>
              <a:ea typeface="+mn-ea"/>
              <a:cs typeface="Segoe UI" panose="020B0502040204020203" pitchFamily="34" charset="0"/>
            </a:rPr>
            <a:t> </a:t>
          </a:r>
        </a:p>
        <a:p>
          <a:r>
            <a:rPr lang="en-US" sz="1600" b="1" u="sng">
              <a:effectLst/>
              <a:latin typeface="Segoe UI" panose="020B0502040204020203" pitchFamily="34" charset="0"/>
              <a:ea typeface="+mn-ea"/>
              <a:cs typeface="Segoe UI" panose="020B0502040204020203" pitchFamily="34" charset="0"/>
            </a:rPr>
            <a:t>Dropped objects </a:t>
          </a:r>
          <a:r>
            <a:rPr lang="en-US" sz="1600" b="1">
              <a:effectLst/>
              <a:latin typeface="Segoe UI" panose="020B0502040204020203" pitchFamily="34" charset="0"/>
              <a:ea typeface="+mn-ea"/>
              <a:cs typeface="Segoe UI" panose="020B0502040204020203" pitchFamily="34" charset="0"/>
            </a:rPr>
            <a:t>–</a:t>
          </a:r>
          <a:r>
            <a:rPr lang="en-US" sz="1600">
              <a:effectLst/>
              <a:latin typeface="Segoe UI" panose="020B0502040204020203" pitchFamily="34" charset="0"/>
              <a:ea typeface="+mn-ea"/>
              <a:cs typeface="Segoe UI" panose="020B0502040204020203" pitchFamily="34" charset="0"/>
            </a:rPr>
            <a:t> controls working, but tested: Dropped items included a depth counter and an 8‑ft wireline tool string; in each case, no personnel were in the line of fire and no secondary damage was reported, indicating that barricading and step‑back controls were generally effective.</a:t>
          </a:r>
        </a:p>
        <a:p>
          <a:r>
            <a:rPr lang="en-US" sz="1600" b="1" u="sng">
              <a:effectLst/>
              <a:latin typeface="Segoe UI" panose="020B0502040204020203" pitchFamily="34" charset="0"/>
              <a:ea typeface="+mn-ea"/>
              <a:cs typeface="Segoe UI" panose="020B0502040204020203" pitchFamily="34" charset="0"/>
            </a:rPr>
            <a:t>Rigging and component failures:</a:t>
          </a:r>
          <a:r>
            <a:rPr lang="en-US" sz="1600" u="sng">
              <a:effectLst/>
              <a:latin typeface="Segoe UI" panose="020B0502040204020203" pitchFamily="34" charset="0"/>
              <a:ea typeface="+mn-ea"/>
              <a:cs typeface="Segoe UI" panose="020B0502040204020203" pitchFamily="34" charset="0"/>
            </a:rPr>
            <a:t> </a:t>
          </a:r>
          <a:r>
            <a:rPr lang="en-US" sz="1600">
              <a:effectLst/>
              <a:latin typeface="Segoe UI" panose="020B0502040204020203" pitchFamily="34" charset="0"/>
              <a:ea typeface="+mn-ea"/>
              <a:cs typeface="Segoe UI" panose="020B0502040204020203" pitchFamily="34" charset="0"/>
            </a:rPr>
            <a:t>Transit slings, nylon stabilization straps, guide‑weight cable, and a rope socket failed under load, but primary load lines or backup hoists maintained control of the load and prevented serious outcomes.</a:t>
          </a:r>
        </a:p>
        <a:p>
          <a:r>
            <a:rPr lang="en-US" sz="1600" b="1" u="sng">
              <a:effectLst/>
              <a:latin typeface="Segoe UI" panose="020B0502040204020203" pitchFamily="34" charset="0"/>
              <a:ea typeface="+mn-ea"/>
              <a:cs typeface="Segoe UI" panose="020B0502040204020203" pitchFamily="34" charset="0"/>
            </a:rPr>
            <a:t>Weather and vessel motion:</a:t>
          </a:r>
          <a:r>
            <a:rPr lang="en-US" sz="1600" b="1">
              <a:effectLst/>
              <a:latin typeface="Segoe UI" panose="020B0502040204020203" pitchFamily="34" charset="0"/>
              <a:ea typeface="+mn-ea"/>
              <a:cs typeface="Segoe UI" panose="020B0502040204020203" pitchFamily="34" charset="0"/>
            </a:rPr>
            <a:t> </a:t>
          </a:r>
          <a:r>
            <a:rPr lang="en-US" sz="1600">
              <a:effectLst/>
              <a:latin typeface="Segoe UI" panose="020B0502040204020203" pitchFamily="34" charset="0"/>
              <a:ea typeface="+mn-ea"/>
              <a:cs typeface="Segoe UI" panose="020B0502040204020203" pitchFamily="34" charset="0"/>
            </a:rPr>
            <a:t>Several vessel‑to‑platform transfers occurred in elevated sea states and winds &gt;20 knots, contributing to load shifts and contact with decks, handrails, and equipment during landing and repositioning.</a:t>
          </a:r>
        </a:p>
        <a:p>
          <a:r>
            <a:rPr lang="en-US" sz="1600" b="1" u="sng">
              <a:effectLst/>
              <a:latin typeface="Segoe UI" panose="020B0502040204020203" pitchFamily="34" charset="0"/>
              <a:ea typeface="+mn-ea"/>
              <a:cs typeface="Segoe UI" panose="020B0502040204020203" pitchFamily="34" charset="0"/>
            </a:rPr>
            <a:t>Manual handling injuries tied to lifting tasks:</a:t>
          </a:r>
          <a:r>
            <a:rPr lang="en-US" sz="1600" u="sng">
              <a:effectLst/>
              <a:latin typeface="Segoe UI" panose="020B0502040204020203" pitchFamily="34" charset="0"/>
              <a:ea typeface="+mn-ea"/>
              <a:cs typeface="Segoe UI" panose="020B0502040204020203" pitchFamily="34" charset="0"/>
            </a:rPr>
            <a:t> </a:t>
          </a:r>
          <a:r>
            <a:rPr lang="en-US" sz="1600">
              <a:effectLst/>
              <a:latin typeface="Segoe UI" panose="020B0502040204020203" pitchFamily="34" charset="0"/>
              <a:ea typeface="+mn-ea"/>
              <a:cs typeface="Segoe UI" panose="020B0502040204020203" pitchFamily="34" charset="0"/>
            </a:rPr>
            <a:t>Two cases involved hand/finger injuries while guiding loads still influenced by lifting equipment (manual pallet‑jack move of a storage box; hand on bottle‑rack brace during landing), emphasizing ongoing line‑of‑fire and body‑positioning issues.</a:t>
          </a:r>
        </a:p>
        <a:p>
          <a:r>
            <a:rPr lang="en-US" sz="1600" b="1" u="sng">
              <a:effectLst/>
              <a:latin typeface="Segoe UI" panose="020B0502040204020203" pitchFamily="34" charset="0"/>
              <a:ea typeface="+mn-ea"/>
              <a:cs typeface="Segoe UI" panose="020B0502040204020203" pitchFamily="34" charset="0"/>
            </a:rPr>
            <a:t> Positive behaviors:</a:t>
          </a:r>
          <a:endParaRPr lang="en-US" sz="1600" u="sng">
            <a:effectLst/>
            <a:latin typeface="Segoe UI" panose="020B0502040204020203" pitchFamily="34" charset="0"/>
            <a:ea typeface="+mn-ea"/>
            <a:cs typeface="Segoe UI" panose="020B0502040204020203" pitchFamily="34" charset="0"/>
          </a:endParaRPr>
        </a:p>
        <a:p>
          <a:pPr lvl="0"/>
          <a:r>
            <a:rPr lang="en-US" sz="1600">
              <a:effectLst/>
              <a:latin typeface="Segoe UI" panose="020B0502040204020203" pitchFamily="34" charset="0"/>
              <a:ea typeface="+mn-ea"/>
              <a:cs typeface="Segoe UI" panose="020B0502040204020203" pitchFamily="34" charset="0"/>
            </a:rPr>
            <a:t>-Crews frequently recognized abnormal conditions and called All Stop / Stop Work early.</a:t>
          </a:r>
        </a:p>
        <a:p>
          <a:pPr lvl="0"/>
          <a:r>
            <a:rPr lang="en-US" sz="1600">
              <a:effectLst/>
              <a:latin typeface="Segoe UI" panose="020B0502040204020203" pitchFamily="34" charset="0"/>
              <a:ea typeface="+mn-ea"/>
              <a:cs typeface="Segoe UI" panose="020B0502040204020203" pitchFamily="34" charset="0"/>
            </a:rPr>
            <a:t>-“Safe Step Back Zone” / “Job by Design” protocols were followed in several events, preventing personnel exposure when contacts occurred.</a:t>
          </a:r>
        </a:p>
        <a:p>
          <a:pPr lvl="0"/>
          <a:r>
            <a:rPr lang="en-US" sz="1600">
              <a:effectLst/>
              <a:latin typeface="Segoe UI" panose="020B0502040204020203" pitchFamily="34" charset="0"/>
              <a:ea typeface="+mn-ea"/>
              <a:cs typeface="Segoe UI" panose="020B0502040204020203" pitchFamily="34" charset="0"/>
            </a:rPr>
            <a:t>-Short safety stand‑downs were used to reinforce situational awareness, pinch‑point recognition, and communication.</a:t>
          </a:r>
        </a:p>
        <a:p>
          <a:r>
            <a:rPr lang="en-US" sz="1600" b="1" u="sng">
              <a:effectLst/>
              <a:latin typeface="Segoe UI" panose="020B0502040204020203" pitchFamily="34" charset="0"/>
              <a:ea typeface="+mn-ea"/>
              <a:cs typeface="Segoe UI" panose="020B0502040204020203" pitchFamily="34" charset="0"/>
            </a:rPr>
            <a:t>Focus Areas Going Forward</a:t>
          </a:r>
          <a:endParaRPr lang="en-US" sz="1600" u="sng">
            <a:effectLst/>
            <a:latin typeface="Segoe UI" panose="020B0502040204020203" pitchFamily="34" charset="0"/>
            <a:ea typeface="+mn-ea"/>
            <a:cs typeface="Segoe UI" panose="020B0502040204020203" pitchFamily="34" charset="0"/>
          </a:endParaRPr>
        </a:p>
        <a:p>
          <a:pPr lvl="0"/>
          <a:r>
            <a:rPr lang="en-US" sz="1600">
              <a:effectLst/>
              <a:latin typeface="Segoe UI" panose="020B0502040204020203" pitchFamily="34" charset="0"/>
              <a:ea typeface="+mn-ea"/>
              <a:cs typeface="Segoe UI" panose="020B0502040204020203" pitchFamily="34" charset="0"/>
            </a:rPr>
            <a:t>-Elevate quality of pre‑lift JSAs and lift plans, especially around proximity hazards, travel paths, and vessel motion.</a:t>
          </a:r>
        </a:p>
        <a:p>
          <a:pPr lvl="0"/>
          <a:r>
            <a:rPr lang="en-US" sz="1600">
              <a:effectLst/>
              <a:latin typeface="Segoe UI" panose="020B0502040204020203" pitchFamily="34" charset="0"/>
              <a:ea typeface="+mn-ea"/>
              <a:cs typeface="Segoe UI" panose="020B0502040204020203" pitchFamily="34" charset="0"/>
            </a:rPr>
            <a:t>-Strengthen rigging inspection and control of auxiliary lines (tuggers, skinner lines, utility winches).</a:t>
          </a:r>
        </a:p>
        <a:p>
          <a:pPr lvl="0"/>
          <a:r>
            <a:rPr lang="en-US" sz="1600">
              <a:effectLst/>
              <a:latin typeface="Segoe UI" panose="020B0502040204020203" pitchFamily="34" charset="0"/>
              <a:ea typeface="+mn-ea"/>
              <a:cs typeface="Segoe UI" panose="020B0502040204020203" pitchFamily="34" charset="0"/>
            </a:rPr>
            <a:t>-Maintain robust dropped‑object prevention for ancillary equipment on booms, frames, and structures (counters, lights, small‑bore tubing, exhausts).</a:t>
          </a:r>
        </a:p>
        <a:p>
          <a:pPr lvl="0"/>
          <a:r>
            <a:rPr lang="en-US" sz="1600">
              <a:effectLst/>
              <a:latin typeface="Segoe UI" panose="020B0502040204020203" pitchFamily="34" charset="0"/>
              <a:ea typeface="+mn-ea"/>
              <a:cs typeface="Segoe UI" panose="020B0502040204020203" pitchFamily="34" charset="0"/>
            </a:rPr>
            <a:t>-Reinforce line‑of‑fire awareness during both powered lifting and “simple” manual moves linked to lifting operations.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17</xdr:col>
      <xdr:colOff>287865</xdr:colOff>
      <xdr:row>238</xdr:row>
      <xdr:rowOff>160865</xdr:rowOff>
    </xdr:from>
    <xdr:to>
      <xdr:col>33</xdr:col>
      <xdr:colOff>592665</xdr:colOff>
      <xdr:row>281</xdr:row>
      <xdr:rowOff>59266</xdr:rowOff>
    </xdr:to>
    <xdr:sp macro="" textlink="">
      <xdr:nvSpPr>
        <xdr:cNvPr id="13" name="TextBox 12">
          <a:extLst>
            <a:ext uri="{FF2B5EF4-FFF2-40B4-BE49-F238E27FC236}">
              <a16:creationId xmlns:a16="http://schemas.microsoft.com/office/drawing/2014/main" id="{856F36C5-D5DC-49BC-83D9-4A53EC3D8E89}"/>
            </a:ext>
          </a:extLst>
        </xdr:cNvPr>
        <xdr:cNvSpPr txBox="1"/>
      </xdr:nvSpPr>
      <xdr:spPr>
        <a:xfrm>
          <a:off x="12166598" y="39386932"/>
          <a:ext cx="10058400" cy="10566401"/>
        </a:xfrm>
        <a:prstGeom prst="rect">
          <a:avLst/>
        </a:prstGeom>
        <a:solidFill>
          <a:sysClr val="window" lastClr="FFFFFF"/>
        </a:solidFill>
        <a:ln w="9525" cmpd="sng">
          <a:solidFill>
            <a:sysClr val="windowText" lastClr="000000"/>
          </a:solidFill>
        </a:ln>
        <a:effectLst>
          <a:outerShdw blurRad="50800" dist="38100" dir="2700000" algn="tl" rotWithShape="0">
            <a:prstClr val="black">
              <a:alpha val="40000"/>
            </a:prstClr>
          </a:outerShdw>
          <a:softEdge rad="12700"/>
        </a:effectLst>
      </xdr:spPr>
      <xdr:txBody>
        <a:bodyPr vertOverflow="clip" horzOverflow="clip" wrap="square" rtlCol="0" anchor="t"/>
        <a:lstStyle/>
        <a:p>
          <a:r>
            <a:rPr lang="en-US" sz="1800" b="1" u="sng">
              <a:effectLst/>
              <a:latin typeface="Segoe UI" panose="020B0502040204020203" pitchFamily="34" charset="0"/>
              <a:ea typeface="+mn-ea"/>
              <a:cs typeface="Segoe UI" panose="020B0502040204020203" pitchFamily="34" charset="0"/>
            </a:rPr>
            <a:t>February 2026 Monthly Snapshot – Lifting &amp; Material Handling</a:t>
          </a:r>
          <a:endParaRPr lang="en-US" sz="1800" b="1">
            <a:effectLst/>
            <a:latin typeface="Segoe UI" panose="020B0502040204020203" pitchFamily="34" charset="0"/>
            <a:ea typeface="+mn-ea"/>
            <a:cs typeface="Segoe UI" panose="020B0502040204020203" pitchFamily="34" charset="0"/>
          </a:endParaRPr>
        </a:p>
        <a:p>
          <a:r>
            <a:rPr lang="en-US" sz="1400" b="1" u="sng">
              <a:effectLst/>
              <a:latin typeface="Segoe UI" panose="020B0502040204020203" pitchFamily="34" charset="0"/>
              <a:ea typeface="+mn-ea"/>
              <a:cs typeface="Segoe UI" panose="020B0502040204020203" pitchFamily="34" charset="0"/>
            </a:rPr>
            <a:t>Event profile:</a:t>
          </a:r>
          <a:r>
            <a:rPr lang="en-US" sz="1400">
              <a:effectLst/>
              <a:latin typeface="Segoe UI" panose="020B0502040204020203" pitchFamily="34" charset="0"/>
              <a:ea typeface="+mn-ea"/>
              <a:cs typeface="Segoe UI" panose="020B0502040204020203" pitchFamily="34" charset="0"/>
            </a:rPr>
            <a:t> February saw a high number of crane, rigging, and material‑handling events, including several dropped objects, rigging failures, and multiple contacts with lights, gangways, handrails, and structural members. Most incidents resulted in equipment damage only; no serious injuries were reported.</a:t>
          </a:r>
        </a:p>
        <a:p>
          <a:r>
            <a:rPr lang="en-US" sz="1400" b="1" u="sng">
              <a:effectLst/>
              <a:latin typeface="Segoe UI" panose="020B0502040204020203" pitchFamily="34" charset="0"/>
              <a:ea typeface="+mn-ea"/>
              <a:cs typeface="Segoe UI" panose="020B0502040204020203" pitchFamily="34" charset="0"/>
            </a:rPr>
            <a:t>Dominant pattern</a:t>
          </a:r>
          <a:r>
            <a:rPr lang="en-US" sz="1400">
              <a:effectLst/>
              <a:latin typeface="Segoe UI" panose="020B0502040204020203" pitchFamily="34" charset="0"/>
              <a:ea typeface="+mn-ea"/>
              <a:cs typeface="Segoe UI" panose="020B0502040204020203" pitchFamily="34" charset="0"/>
            </a:rPr>
            <a:t> – load contact and snag: Many events involved suspended loads or hooks contacting nearby structures or equipment (tote/Conex/light poles, radar, gangways, ladders, windows, handrails, boom rest, structural beams) during vessel transfers, backloading, and blind or off‑center lifts. These continue to highlight the need for stronger load‑path planning, use of taglines, and line‑of‑sight/communications discipline.</a:t>
          </a:r>
        </a:p>
        <a:p>
          <a:r>
            <a:rPr lang="en-US" sz="1400" b="1" u="sng">
              <a:effectLst/>
              <a:latin typeface="Segoe UI" panose="020B0502040204020203" pitchFamily="34" charset="0"/>
              <a:ea typeface="+mn-ea"/>
              <a:cs typeface="Segoe UI" panose="020B0502040204020203" pitchFamily="34" charset="0"/>
            </a:rPr>
            <a:t>Dropped objects and lost loads:</a:t>
          </a:r>
          <a:endParaRPr lang="en-US" sz="1400">
            <a:effectLst/>
            <a:latin typeface="Segoe UI" panose="020B0502040204020203" pitchFamily="34" charset="0"/>
            <a:ea typeface="+mn-ea"/>
            <a:cs typeface="Segoe UI" panose="020B0502040204020203" pitchFamily="34" charset="0"/>
          </a:endParaRPr>
        </a:p>
        <a:p>
          <a:pPr lvl="0"/>
          <a:r>
            <a:rPr lang="en-US" sz="1400">
              <a:effectLst/>
              <a:latin typeface="Segoe UI" panose="020B0502040204020203" pitchFamily="34" charset="0"/>
              <a:ea typeface="+mn-ea"/>
              <a:cs typeface="Segoe UI" panose="020B0502040204020203" pitchFamily="34" charset="0"/>
            </a:rPr>
            <a:t>Several notable dropped‑object events occurred (e.g., drill line hang‑off bracket and attached line, casing protectors, elevator components, pipe stands, ventilation ducting, gas bottle racks, stair‑tower rigging, ROV sampling skid to seabed).</a:t>
          </a:r>
        </a:p>
        <a:p>
          <a:pPr lvl="0"/>
          <a:r>
            <a:rPr lang="en-US" sz="1400">
              <a:effectLst/>
              <a:latin typeface="Segoe UI" panose="020B0502040204020203" pitchFamily="34" charset="0"/>
              <a:ea typeface="+mn-ea"/>
              <a:cs typeface="Segoe UI" panose="020B0502040204020203" pitchFamily="34" charset="0"/>
            </a:rPr>
            <a:t>In most cases, barricades, red‑zone controls, and DROPS shelters kept personnel out of the fall zone, preventing injuries, but the number of events shows that hardware condition, rigging configuration, and secondary retention still need attention.</a:t>
          </a:r>
        </a:p>
        <a:p>
          <a:r>
            <a:rPr lang="en-US" sz="1400" b="1" u="sng">
              <a:effectLst/>
              <a:latin typeface="Segoe UI" panose="020B0502040204020203" pitchFamily="34" charset="0"/>
              <a:ea typeface="+mn-ea"/>
              <a:cs typeface="Segoe UI" panose="020B0502040204020203" pitchFamily="34" charset="0"/>
            </a:rPr>
            <a:t>Rigging and equipment failures:</a:t>
          </a:r>
          <a:r>
            <a:rPr lang="en-US" sz="1400">
              <a:effectLst/>
              <a:latin typeface="Segoe UI" panose="020B0502040204020203" pitchFamily="34" charset="0"/>
              <a:ea typeface="+mn-ea"/>
              <a:cs typeface="Segoe UI" panose="020B0502040204020203" pitchFamily="34" charset="0"/>
            </a:rPr>
            <a:t> Multiple incidents involved failure of rigging or lifting components (wire‑rope slings, web straps, guide‑weight cable on LARS, sheave support cable, rope socket, air‑tugger sling, hoist/load cell issues, uncommanded hoist descent). These underline the importance of pre‑use inspection, retirement criteria, correct WLL selection, and ensuring backup systems or secondary supports are in place where practicable.</a:t>
          </a:r>
        </a:p>
        <a:p>
          <a:r>
            <a:rPr lang="en-US" sz="1400" b="1" u="sng">
              <a:effectLst/>
              <a:latin typeface="Segoe UI" panose="020B0502040204020203" pitchFamily="34" charset="0"/>
              <a:ea typeface="+mn-ea"/>
              <a:cs typeface="Segoe UI" panose="020B0502040204020203" pitchFamily="34" charset="0"/>
            </a:rPr>
            <a:t>Drilling and pipe‑handling exposures:</a:t>
          </a:r>
          <a:r>
            <a:rPr lang="en-US" sz="1400">
              <a:effectLst/>
              <a:latin typeface="Segoe UI" panose="020B0502040204020203" pitchFamily="34" charset="0"/>
              <a:ea typeface="+mn-ea"/>
              <a:cs typeface="Segoe UI" panose="020B0502040204020203" pitchFamily="34" charset="0"/>
            </a:rPr>
            <a:t> Several events occurred on drill floors and in derricks—pipe bundles striking brackets, stands slipping from bridge rackers or elevators, miscounted joints causing tubing damage, slips/bar‑clamp grip loss, and sheave support‑cable separation during block hang‑off. Controls such as flagged‑off areas, DROPS shelters, and Job‑by‑Design step‑back zones generally worked as intended, but the frequency of near‑misses suggests a need to sharpen situational awareness, equipment condition checks, and procedural adherence in pipe‑handling systems.</a:t>
          </a:r>
        </a:p>
        <a:p>
          <a:r>
            <a:rPr lang="en-US" sz="1400" b="1" u="sng">
              <a:effectLst/>
              <a:latin typeface="Segoe UI" panose="020B0502040204020203" pitchFamily="34" charset="0"/>
              <a:ea typeface="+mn-ea"/>
              <a:cs typeface="Segoe UI" panose="020B0502040204020203" pitchFamily="34" charset="0"/>
            </a:rPr>
            <a:t>Marine interface and gangway damage:</a:t>
          </a:r>
          <a:r>
            <a:rPr lang="en-US" sz="1400">
              <a:effectLst/>
              <a:latin typeface="Segoe UI" panose="020B0502040204020203" pitchFamily="34" charset="0"/>
              <a:ea typeface="+mn-ea"/>
              <a:cs typeface="Segoe UI" panose="020B0502040204020203" pitchFamily="34" charset="0"/>
            </a:rPr>
            <a:t> Multiple incidents involved crane loads contacting vessel gangways and handrails during offload/backload evolutions, sometimes with the damage only discovered at the dock. These incidents point to the importance of joint lift planning with vessel crews, clear communication about gangway positions, and conservative swing/boom limits near gangways and bulwarks.</a:t>
          </a:r>
        </a:p>
        <a:p>
          <a:r>
            <a:rPr lang="en-US" sz="1400" b="1" u="sng">
              <a:effectLst/>
              <a:latin typeface="Segoe UI" panose="020B0502040204020203" pitchFamily="34" charset="0"/>
              <a:ea typeface="+mn-ea"/>
              <a:cs typeface="Segoe UI" panose="020B0502040204020203" pitchFamily="34" charset="0"/>
            </a:rPr>
            <a:t>Manual handling and line‑of‑fire issues</a:t>
          </a:r>
          <a:r>
            <a:rPr lang="en-US" sz="1400">
              <a:effectLst/>
              <a:latin typeface="Segoe UI" panose="020B0502040204020203" pitchFamily="34" charset="0"/>
              <a:ea typeface="+mn-ea"/>
              <a:cs typeface="Segoe UI" panose="020B0502040204020203" pitchFamily="34" charset="0"/>
            </a:rPr>
            <a:t>: A hand/finger pinch at a chemical tote dump station and a near miss where a signalman was briefly lifted by an entangled tagline demonstrate persistent line‑of‑fire and body‑positioning risks around otherwise “routine” crane tasks and line retrieval.</a:t>
          </a:r>
        </a:p>
        <a:p>
          <a:r>
            <a:rPr lang="en-US" sz="1400" b="1" u="sng">
              <a:effectLst/>
              <a:latin typeface="Segoe UI" panose="020B0502040204020203" pitchFamily="34" charset="0"/>
              <a:ea typeface="+mn-ea"/>
              <a:cs typeface="Segoe UI" panose="020B0502040204020203" pitchFamily="34" charset="0"/>
            </a:rPr>
            <a:t>Positive defenses observed:</a:t>
          </a:r>
          <a:endParaRPr lang="en-US" sz="1400">
            <a:effectLst/>
            <a:latin typeface="Segoe UI" panose="020B0502040204020203" pitchFamily="34" charset="0"/>
            <a:ea typeface="+mn-ea"/>
            <a:cs typeface="Segoe UI" panose="020B0502040204020203" pitchFamily="34" charset="0"/>
          </a:endParaRPr>
        </a:p>
        <a:p>
          <a:pPr lvl="0"/>
          <a:r>
            <a:rPr lang="en-US" sz="1400">
              <a:effectLst/>
              <a:latin typeface="Segoe UI" panose="020B0502040204020203" pitchFamily="34" charset="0"/>
              <a:ea typeface="+mn-ea"/>
              <a:cs typeface="Segoe UI" panose="020B0502040204020203" pitchFamily="34" charset="0"/>
            </a:rPr>
            <a:t>     -Crews frequently initiated All Stop / Stop Work upon recognizing abnormal conditions.</a:t>
          </a:r>
        </a:p>
        <a:p>
          <a:pPr lvl="0"/>
          <a:r>
            <a:rPr lang="en-US" sz="1400">
              <a:effectLst/>
              <a:latin typeface="Segoe UI" panose="020B0502040204020203" pitchFamily="34" charset="0"/>
              <a:ea typeface="+mn-ea"/>
              <a:cs typeface="Segoe UI" panose="020B0502040204020203" pitchFamily="34" charset="0"/>
            </a:rPr>
            <a:t>     -Red zones, barricades, and step‑back areas were generally in place and effective at keeping personnel out of drop </a:t>
          </a:r>
        </a:p>
        <a:p>
          <a:pPr lvl="0"/>
          <a:r>
            <a:rPr lang="en-US" sz="1400">
              <a:effectLst/>
              <a:latin typeface="Segoe UI" panose="020B0502040204020203" pitchFamily="34" charset="0"/>
              <a:ea typeface="+mn-ea"/>
              <a:cs typeface="Segoe UI" panose="020B0502040204020203" pitchFamily="34" charset="0"/>
            </a:rPr>
            <a:t>       zones.</a:t>
          </a:r>
        </a:p>
        <a:p>
          <a:pPr lvl="0"/>
          <a:r>
            <a:rPr lang="en-US" sz="1400">
              <a:effectLst/>
              <a:latin typeface="Segoe UI" panose="020B0502040204020203" pitchFamily="34" charset="0"/>
              <a:ea typeface="+mn-ea"/>
              <a:cs typeface="Segoe UI" panose="020B0502040204020203" pitchFamily="34" charset="0"/>
            </a:rPr>
            <a:t>     -Several events triggered immediate stand‑downs, JSAs/toolbox‑talk reviews, and equipment inspections before     </a:t>
          </a:r>
        </a:p>
        <a:p>
          <a:pPr lvl="0"/>
          <a:r>
            <a:rPr lang="en-US" sz="1400">
              <a:effectLst/>
              <a:latin typeface="Segoe UI" panose="020B0502040204020203" pitchFamily="34" charset="0"/>
              <a:ea typeface="+mn-ea"/>
              <a:cs typeface="Segoe UI" panose="020B0502040204020203" pitchFamily="34" charset="0"/>
            </a:rPr>
            <a:t>       resuming operations.</a:t>
          </a:r>
        </a:p>
        <a:p>
          <a:r>
            <a:rPr lang="en-US" sz="1400" b="1" u="sng">
              <a:effectLst/>
              <a:latin typeface="Segoe UI" panose="020B0502040204020203" pitchFamily="34" charset="0"/>
              <a:ea typeface="+mn-ea"/>
              <a:cs typeface="Segoe UI" panose="020B0502040204020203" pitchFamily="34" charset="0"/>
            </a:rPr>
            <a:t>Focus Areas for Improvement</a:t>
          </a:r>
          <a:endParaRPr lang="en-US" sz="1400" u="sng">
            <a:effectLst/>
            <a:latin typeface="Segoe UI" panose="020B0502040204020203" pitchFamily="34" charset="0"/>
            <a:ea typeface="+mn-ea"/>
            <a:cs typeface="Segoe UI" panose="020B0502040204020203" pitchFamily="34" charset="0"/>
          </a:endParaRPr>
        </a:p>
        <a:p>
          <a:pPr lvl="0"/>
          <a:r>
            <a:rPr lang="en-US" sz="1400">
              <a:effectLst/>
              <a:latin typeface="Segoe UI" panose="020B0502040204020203" pitchFamily="34" charset="0"/>
              <a:ea typeface="+mn-ea"/>
              <a:cs typeface="Segoe UI" panose="020B0502040204020203" pitchFamily="34" charset="0"/>
            </a:rPr>
            <a:t>-Strengthen pre‑lift planning and JSAs for proximity hazards, blind lifts, off‑center lifts, and operations near lights,    </a:t>
          </a:r>
        </a:p>
        <a:p>
          <a:pPr lvl="0"/>
          <a:r>
            <a:rPr lang="en-US" sz="1400">
              <a:effectLst/>
              <a:latin typeface="Segoe UI" panose="020B0502040204020203" pitchFamily="34" charset="0"/>
              <a:ea typeface="+mn-ea"/>
              <a:cs typeface="Segoe UI" panose="020B0502040204020203" pitchFamily="34" charset="0"/>
            </a:rPr>
            <a:t>  gangways, and structural members.</a:t>
          </a:r>
        </a:p>
        <a:p>
          <a:pPr lvl="0"/>
          <a:r>
            <a:rPr lang="en-US" sz="1400">
              <a:effectLst/>
              <a:latin typeface="Segoe UI" panose="020B0502040204020203" pitchFamily="34" charset="0"/>
              <a:ea typeface="+mn-ea"/>
              <a:cs typeface="Segoe UI" panose="020B0502040204020203" pitchFamily="34" charset="0"/>
            </a:rPr>
            <a:t>-Improve rigging selection, inspection, and retirement practices, especially for auxiliary lines, web straps,    </a:t>
          </a:r>
        </a:p>
        <a:p>
          <a:pPr lvl="0"/>
          <a:r>
            <a:rPr lang="en-US" sz="1400">
              <a:effectLst/>
              <a:latin typeface="Segoe UI" panose="020B0502040204020203" pitchFamily="34" charset="0"/>
              <a:ea typeface="+mn-ea"/>
              <a:cs typeface="Segoe UI" panose="020B0502040204020203" pitchFamily="34" charset="0"/>
            </a:rPr>
            <a:t>  small‑diameter slings, and OEM attachment points (eyelets, frames, brackets).</a:t>
          </a:r>
        </a:p>
        <a:p>
          <a:pPr lvl="0"/>
          <a:r>
            <a:rPr lang="en-US" sz="1400">
              <a:effectLst/>
              <a:latin typeface="Segoe UI" panose="020B0502040204020203" pitchFamily="34" charset="0"/>
              <a:ea typeface="+mn-ea"/>
              <a:cs typeface="Segoe UI" panose="020B0502040204020203" pitchFamily="34" charset="0"/>
            </a:rPr>
            <a:t>-Reinforce DROPS controls and secondary retention for ancillary components (brackets, lights, guards, counters, small    </a:t>
          </a:r>
        </a:p>
        <a:p>
          <a:pPr lvl="0"/>
          <a:r>
            <a:rPr lang="en-US" sz="1400">
              <a:effectLst/>
              <a:latin typeface="Segoe UI" panose="020B0502040204020203" pitchFamily="34" charset="0"/>
              <a:ea typeface="+mn-ea"/>
              <a:cs typeface="Segoe UI" panose="020B0502040204020203" pitchFamily="34" charset="0"/>
            </a:rPr>
            <a:t>  hardware) exposed to rotating or swinging loads.</a:t>
          </a:r>
        </a:p>
        <a:p>
          <a:pPr lvl="0"/>
          <a:r>
            <a:rPr lang="en-US" sz="1400">
              <a:effectLst/>
              <a:latin typeface="Segoe UI" panose="020B0502040204020203" pitchFamily="34" charset="0"/>
              <a:ea typeface="+mn-ea"/>
              <a:cs typeface="Segoe UI" panose="020B0502040204020203" pitchFamily="34" charset="0"/>
            </a:rPr>
            <a:t>-Emphasize line‑of‑fire awareness, clear communication, and body positioning during both powered lifting operations  and associated manual handling tasks.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3" totalsRowShown="0">
  <autoFilter ref="A1:B3" xr:uid="{00000000-0009-0000-0100-000001000000}"/>
  <tableColumns count="2">
    <tableColumn id="1" xr3:uid="{00000000-0010-0000-0000-000001000000}" name="Last Updated: " dataDxfId="23"/>
    <tableColumn id="2" xr3:uid="{00000000-0010-0000-0000-000002000000}" name="4/27/20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D50" totalsRowShown="0" dataDxfId="22" tableBorderDxfId="21">
  <autoFilter ref="A4:D50" xr:uid="{00000000-0009-0000-0100-000002000000}">
    <filterColumn colId="0">
      <filters>
        <filter val="Crane Boom Contact or Failure"/>
        <filter val="Environmental Factors"/>
        <filter val="Human Error"/>
        <filter val="Human Error/Load Snag or Contact"/>
        <filter val="Lifting Device Component"/>
        <filter val="Load Shift"/>
        <filter val="Load Snag or Contact"/>
        <filter val="Load Snag/Contact/Poor Planning"/>
        <filter val="Maintenance Issue"/>
        <filter val="Maintenance Issue/Material Handling/Rigging Equipment Failure/ Environmental factors"/>
        <filter val="Other"/>
        <filter val="Rigging Equipment Failure"/>
        <filter val="Rigging Equipment Snag or Contact"/>
        <filter val="Type of Lifting Failure"/>
      </filters>
    </filterColumn>
  </autoFilter>
  <tableColumns count="4">
    <tableColumn id="1" xr3:uid="{00000000-0010-0000-0100-000001000000}" name="Incidents Based on Type of Lifting Failure" dataDxfId="20"/>
    <tableColumn id="2" xr3:uid="{00000000-0010-0000-0100-000002000000}" name="Column1" dataDxfId="19">
      <calculatedColumnFormula>IF($B$2= "All",COUNTIFS(Lifting_Incidents[Date], "&lt;=" &amp; EOMONTH($B$1, -1), Lifting_Incidents[Type of Lifting Failure], A5), COUNTIFS(Lifting_Incidents[Date], "&lt;=" &amp; EOMONTH($B$1, -1), Lifting_Incidents[Type of Lifting Failure], A5, Lifting_Incidents[Region/District],Tables!$B$2))</calculatedColumnFormula>
    </tableColumn>
    <tableColumn id="3" xr3:uid="{00000000-0010-0000-0100-000003000000}" name="Column2" dataDxfId="18"/>
    <tableColumn id="4" xr3:uid="{00000000-0010-0000-0100-000004000000}" name="Column3" dataDxfId="17">
      <calculatedColumnFormula>IFERROR(B5+C5,"")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ifting_Incidents" displayName="Lifting_Incidents" ref="A1:L483" totalsRowShown="0" headerRowDxfId="16" dataDxfId="14" headerRowBorderDxfId="15" tableBorderDxfId="13" totalsRowBorderDxfId="12">
  <autoFilter ref="A1:L483" xr:uid="{00000000-0009-0000-0100-000003000000}">
    <filterColumn colId="9">
      <filters blank="1">
        <filter val="No"/>
        <filter val="Yes"/>
      </filters>
    </filterColumn>
  </autoFilter>
  <tableColumns count="12">
    <tableColumn id="3" xr3:uid="{00000000-0010-0000-0200-000003000000}" name="Month-Year" dataDxfId="0"/>
    <tableColumn id="2" xr3:uid="{00000000-0010-0000-0200-000002000000}" name="Date" dataDxfId="1"/>
    <tableColumn id="5" xr3:uid="{00000000-0010-0000-0200-000005000000}" name="Region/District" dataDxfId="11"/>
    <tableColumn id="7" xr3:uid="{00000000-0010-0000-0200-000007000000}" name="Operation Type" dataDxfId="10"/>
    <tableColumn id="13" xr3:uid="{00000000-0010-0000-0200-00000D000000}" name="Short Description" dataDxfId="9"/>
    <tableColumn id="1" xr3:uid="{00000000-0010-0000-0200-000001000000}" name="Type of Lifting Failure" dataDxfId="8"/>
    <tableColumn id="6" xr3:uid="{00000000-0010-0000-0200-000006000000}" name="Item Lifted" dataDxfId="7"/>
    <tableColumn id="8" xr3:uid="{00000000-0010-0000-0200-000008000000}" name="Item Lifted Category" dataDxfId="6"/>
    <tableColumn id="4" xr3:uid="{00000000-0010-0000-0200-000004000000}" name="Dropped Object? (Y/N)" dataDxfId="5"/>
    <tableColumn id="20" xr3:uid="{00000000-0010-0000-0200-000014000000}" name="Crane? (Y/N)" dataDxfId="4"/>
    <tableColumn id="21" xr3:uid="{00000000-0010-0000-0200-000015000000}" name="Other Lifting Device? (Y/N)" dataDxfId="3"/>
    <tableColumn id="22" xr3:uid="{00000000-0010-0000-0200-000016000000}" name="Other Lifting Device Name" dataDxfId="2"/>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5092"/>
  </sheetPr>
  <dimension ref="A3:K30"/>
  <sheetViews>
    <sheetView workbookViewId="0"/>
  </sheetViews>
  <sheetFormatPr defaultRowHeight="12.5" x14ac:dyDescent="0.25"/>
  <cols>
    <col min="1" max="1" width="36.81640625" customWidth="1"/>
    <col min="2" max="2" width="20.54296875" customWidth="1"/>
    <col min="8" max="8" width="28.453125" customWidth="1"/>
    <col min="11" max="11" width="46.7265625" customWidth="1"/>
  </cols>
  <sheetData>
    <row r="3" spans="1:11" ht="41.25" customHeight="1" x14ac:dyDescent="0.25"/>
    <row r="4" spans="1:11" ht="22.5" customHeight="1" x14ac:dyDescent="0.25"/>
    <row r="5" spans="1:11" ht="31.5" customHeight="1" x14ac:dyDescent="0.5">
      <c r="A5" s="33" t="s">
        <v>0</v>
      </c>
      <c r="B5" s="33"/>
      <c r="C5" s="33"/>
      <c r="D5" s="33"/>
      <c r="E5" s="33"/>
      <c r="F5" s="33"/>
      <c r="H5" s="37" t="s">
        <v>1</v>
      </c>
    </row>
    <row r="6" spans="1:11" ht="77.25" customHeight="1" x14ac:dyDescent="0.4">
      <c r="A6" s="124" t="s">
        <v>2</v>
      </c>
      <c r="B6" s="122"/>
      <c r="C6" s="122"/>
      <c r="D6" s="122"/>
      <c r="E6" s="122"/>
      <c r="F6" s="122"/>
      <c r="G6" s="122"/>
      <c r="H6" s="123"/>
      <c r="I6" s="32"/>
      <c r="J6" s="32"/>
      <c r="K6" s="32"/>
    </row>
    <row r="7" spans="1:11" ht="9" customHeight="1" x14ac:dyDescent="0.35">
      <c r="A7" s="34"/>
      <c r="B7" s="35"/>
      <c r="C7" s="35"/>
      <c r="D7" s="35"/>
      <c r="E7" s="35"/>
      <c r="F7" s="35"/>
      <c r="G7" s="35"/>
      <c r="H7" s="35"/>
      <c r="I7" s="35"/>
      <c r="J7" s="35"/>
      <c r="K7" s="35"/>
    </row>
    <row r="8" spans="1:11" ht="20.149999999999999" customHeight="1" x14ac:dyDescent="0.4">
      <c r="A8" s="121" t="s">
        <v>3</v>
      </c>
      <c r="B8" s="122"/>
      <c r="C8" s="122"/>
      <c r="D8" s="122"/>
      <c r="E8" s="122"/>
      <c r="F8" s="122"/>
      <c r="G8" s="122"/>
      <c r="H8" s="123"/>
      <c r="I8" s="31"/>
      <c r="J8" s="31"/>
      <c r="K8" s="31"/>
    </row>
    <row r="9" spans="1:11" ht="30.75" customHeight="1" x14ac:dyDescent="0.35">
      <c r="A9" s="125" t="s">
        <v>4</v>
      </c>
      <c r="B9" s="126"/>
      <c r="C9" s="126"/>
      <c r="D9" s="126"/>
      <c r="E9" s="126"/>
      <c r="F9" s="126"/>
      <c r="G9" s="126"/>
      <c r="H9" s="127"/>
      <c r="I9" s="31"/>
      <c r="J9" s="31"/>
      <c r="K9" s="31"/>
    </row>
    <row r="10" spans="1:11" ht="30.75" customHeight="1" x14ac:dyDescent="0.35">
      <c r="A10" s="128"/>
      <c r="B10" s="129"/>
      <c r="C10" s="129"/>
      <c r="D10" s="129"/>
      <c r="E10" s="129"/>
      <c r="F10" s="129"/>
      <c r="G10" s="129"/>
      <c r="H10" s="130"/>
      <c r="I10" s="31"/>
      <c r="J10" s="31"/>
      <c r="K10" s="31"/>
    </row>
    <row r="11" spans="1:11" ht="30.75" customHeight="1" x14ac:dyDescent="0.35">
      <c r="A11" s="128"/>
      <c r="B11" s="129"/>
      <c r="C11" s="129"/>
      <c r="D11" s="129"/>
      <c r="E11" s="129"/>
      <c r="F11" s="129"/>
      <c r="G11" s="129"/>
      <c r="H11" s="130"/>
      <c r="I11" s="31"/>
      <c r="J11" s="31"/>
      <c r="K11" s="31"/>
    </row>
    <row r="12" spans="1:11" ht="30.75" customHeight="1" x14ac:dyDescent="0.35">
      <c r="A12" s="128"/>
      <c r="B12" s="129"/>
      <c r="C12" s="129"/>
      <c r="D12" s="129"/>
      <c r="E12" s="129"/>
      <c r="F12" s="129"/>
      <c r="G12" s="129"/>
      <c r="H12" s="130"/>
      <c r="I12" s="31"/>
      <c r="J12" s="31"/>
      <c r="K12" s="31"/>
    </row>
    <row r="13" spans="1:11" ht="30.75" customHeight="1" x14ac:dyDescent="0.35">
      <c r="A13" s="131"/>
      <c r="B13" s="132"/>
      <c r="C13" s="132"/>
      <c r="D13" s="132"/>
      <c r="E13" s="132"/>
      <c r="F13" s="132"/>
      <c r="G13" s="132"/>
      <c r="H13" s="133"/>
      <c r="I13" s="31"/>
      <c r="J13" s="31"/>
      <c r="K13" s="31"/>
    </row>
    <row r="14" spans="1:11" ht="9.75" customHeight="1" x14ac:dyDescent="0.35">
      <c r="A14" s="34"/>
      <c r="B14" s="35"/>
      <c r="C14" s="35"/>
      <c r="D14" s="35"/>
      <c r="E14" s="35"/>
      <c r="F14" s="35"/>
      <c r="G14" s="35"/>
      <c r="H14" s="35"/>
      <c r="I14" s="31"/>
      <c r="J14" s="31"/>
      <c r="K14" s="31"/>
    </row>
    <row r="15" spans="1:11" ht="20.149999999999999" customHeight="1" x14ac:dyDescent="0.4">
      <c r="A15" s="134" t="s">
        <v>5</v>
      </c>
      <c r="B15" s="122"/>
      <c r="C15" s="122"/>
      <c r="D15" s="122"/>
      <c r="E15" s="122"/>
      <c r="F15" s="122"/>
      <c r="G15" s="122"/>
      <c r="H15" s="123"/>
      <c r="I15" s="31"/>
      <c r="J15" s="31"/>
      <c r="K15" s="31"/>
    </row>
    <row r="16" spans="1:11" ht="30.75" customHeight="1" x14ac:dyDescent="0.35">
      <c r="A16" s="125" t="s">
        <v>6</v>
      </c>
      <c r="B16" s="126"/>
      <c r="C16" s="126"/>
      <c r="D16" s="126"/>
      <c r="E16" s="126"/>
      <c r="F16" s="126"/>
      <c r="G16" s="126"/>
      <c r="H16" s="127"/>
      <c r="I16" s="31"/>
      <c r="J16" s="31"/>
      <c r="K16" s="31"/>
    </row>
    <row r="17" spans="1:11" ht="30.75" customHeight="1" x14ac:dyDescent="0.35">
      <c r="A17" s="128"/>
      <c r="B17" s="129"/>
      <c r="C17" s="129"/>
      <c r="D17" s="129"/>
      <c r="E17" s="129"/>
      <c r="F17" s="129"/>
      <c r="G17" s="129"/>
      <c r="H17" s="130"/>
      <c r="I17" s="31"/>
      <c r="J17" s="31"/>
      <c r="K17" s="31"/>
    </row>
    <row r="18" spans="1:11" ht="30.75" customHeight="1" x14ac:dyDescent="0.35">
      <c r="A18" s="131"/>
      <c r="B18" s="132"/>
      <c r="C18" s="132"/>
      <c r="D18" s="132"/>
      <c r="E18" s="132"/>
      <c r="F18" s="132"/>
      <c r="G18" s="132"/>
      <c r="H18" s="133"/>
      <c r="I18" s="31"/>
      <c r="J18" s="31"/>
      <c r="K18" s="31"/>
    </row>
    <row r="19" spans="1:11" ht="7.5" customHeight="1" x14ac:dyDescent="0.35">
      <c r="A19" s="34"/>
      <c r="B19" s="35"/>
      <c r="C19" s="35"/>
      <c r="D19" s="35"/>
      <c r="E19" s="35"/>
      <c r="F19" s="35"/>
      <c r="G19" s="35"/>
      <c r="H19" s="35"/>
      <c r="I19" s="31"/>
      <c r="J19" s="31"/>
      <c r="K19" s="31"/>
    </row>
    <row r="20" spans="1:11" ht="20.149999999999999" customHeight="1" x14ac:dyDescent="0.4">
      <c r="A20" s="135" t="s">
        <v>7</v>
      </c>
      <c r="B20" s="122"/>
      <c r="C20" s="122"/>
      <c r="D20" s="122"/>
      <c r="E20" s="122"/>
      <c r="F20" s="122"/>
      <c r="G20" s="122"/>
      <c r="H20" s="123"/>
      <c r="I20" s="31"/>
      <c r="J20" s="31"/>
      <c r="K20" s="31"/>
    </row>
    <row r="21" spans="1:11" ht="30.75" customHeight="1" x14ac:dyDescent="0.35">
      <c r="A21" s="125" t="s">
        <v>8</v>
      </c>
      <c r="B21" s="126"/>
      <c r="C21" s="126"/>
      <c r="D21" s="126"/>
      <c r="E21" s="126"/>
      <c r="F21" s="126"/>
      <c r="G21" s="126"/>
      <c r="H21" s="127"/>
      <c r="I21" s="31"/>
      <c r="J21" s="31"/>
      <c r="K21" s="31"/>
    </row>
    <row r="22" spans="1:11" ht="82.5" customHeight="1" x14ac:dyDescent="0.35">
      <c r="A22" s="131"/>
      <c r="B22" s="132"/>
      <c r="C22" s="132"/>
      <c r="D22" s="132"/>
      <c r="E22" s="132"/>
      <c r="F22" s="132"/>
      <c r="G22" s="132"/>
      <c r="H22" s="133"/>
      <c r="I22" s="31"/>
      <c r="J22" s="31"/>
      <c r="K22" s="31"/>
    </row>
    <row r="23" spans="1:11" ht="10.5" customHeight="1" x14ac:dyDescent="0.35">
      <c r="A23" s="36"/>
      <c r="B23" s="36"/>
      <c r="C23" s="36"/>
      <c r="D23" s="36"/>
      <c r="E23" s="36"/>
      <c r="F23" s="36"/>
      <c r="G23" s="36"/>
      <c r="H23" s="36"/>
      <c r="I23" s="31"/>
      <c r="J23" s="31"/>
      <c r="K23" s="31"/>
    </row>
    <row r="24" spans="1:11" ht="20.149999999999999" customHeight="1" x14ac:dyDescent="0.4">
      <c r="A24" s="136" t="s">
        <v>9</v>
      </c>
      <c r="B24" s="122"/>
      <c r="C24" s="122"/>
      <c r="D24" s="122"/>
      <c r="E24" s="122"/>
      <c r="F24" s="122"/>
      <c r="G24" s="122"/>
      <c r="H24" s="123"/>
      <c r="I24" s="31"/>
      <c r="J24" s="31"/>
      <c r="K24" s="31"/>
    </row>
    <row r="25" spans="1:11" x14ac:dyDescent="0.25">
      <c r="A25" s="125" t="s">
        <v>10</v>
      </c>
      <c r="B25" s="126"/>
      <c r="C25" s="126"/>
      <c r="D25" s="126"/>
      <c r="E25" s="126"/>
      <c r="F25" s="126"/>
      <c r="G25" s="126"/>
      <c r="H25" s="127"/>
    </row>
    <row r="26" spans="1:11" ht="27" customHeight="1" x14ac:dyDescent="0.25">
      <c r="A26" s="131"/>
      <c r="B26" s="132"/>
      <c r="C26" s="132"/>
      <c r="D26" s="132"/>
      <c r="E26" s="132"/>
      <c r="F26" s="132"/>
      <c r="G26" s="132"/>
      <c r="H26" s="133"/>
      <c r="I26" s="40"/>
      <c r="J26" s="40"/>
      <c r="K26" s="40"/>
    </row>
    <row r="27" spans="1:11" ht="23.15" customHeight="1" x14ac:dyDescent="0.5">
      <c r="A27" s="28"/>
    </row>
    <row r="28" spans="1:11" x14ac:dyDescent="0.25">
      <c r="A28" s="40"/>
      <c r="B28" s="40"/>
      <c r="C28" s="40"/>
      <c r="D28" s="40"/>
      <c r="E28" s="40"/>
      <c r="F28" s="40"/>
      <c r="G28" s="40"/>
      <c r="H28" s="40"/>
      <c r="I28" s="40"/>
      <c r="J28" s="40"/>
      <c r="K28" s="40"/>
    </row>
    <row r="29" spans="1:11" ht="23.15" customHeight="1" x14ac:dyDescent="0.5">
      <c r="A29" s="28"/>
    </row>
    <row r="30" spans="1:11" x14ac:dyDescent="0.25">
      <c r="A30" s="40"/>
      <c r="B30" s="41"/>
      <c r="C30" s="41"/>
      <c r="D30" s="41"/>
      <c r="E30" s="41"/>
      <c r="F30" s="41"/>
      <c r="G30" s="41"/>
      <c r="H30" s="41"/>
      <c r="I30" s="41"/>
      <c r="J30" s="41"/>
      <c r="K30" s="41"/>
    </row>
  </sheetData>
  <mergeCells count="9">
    <mergeCell ref="A8:H8"/>
    <mergeCell ref="A6:H6"/>
    <mergeCell ref="A16:H18"/>
    <mergeCell ref="A25:H26"/>
    <mergeCell ref="A9:H13"/>
    <mergeCell ref="A15:H15"/>
    <mergeCell ref="A20:H20"/>
    <mergeCell ref="A24:H24"/>
    <mergeCell ref="A21:H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0C419"/>
    <pageSetUpPr fitToPage="1"/>
  </sheetPr>
  <dimension ref="A1:P75"/>
  <sheetViews>
    <sheetView tabSelected="1" zoomScale="75" zoomScaleNormal="75" workbookViewId="0">
      <selection activeCell="B5" sqref="B5"/>
    </sheetView>
  </sheetViews>
  <sheetFormatPr defaultRowHeight="12.5" x14ac:dyDescent="0.25"/>
  <cols>
    <col min="1" max="1" width="26.6328125" customWidth="1"/>
    <col min="2" max="2" width="28.81640625" customWidth="1"/>
    <col min="3" max="3" width="19.54296875" customWidth="1"/>
    <col min="4" max="4" width="13.7265625" customWidth="1"/>
    <col min="6" max="6" width="6.7265625" customWidth="1"/>
    <col min="8" max="9" width="8.7265625" customWidth="1"/>
    <col min="15" max="15" width="12.1796875" customWidth="1"/>
    <col min="22" max="22" width="11.81640625" customWidth="1"/>
  </cols>
  <sheetData>
    <row r="1" spans="1:12" ht="25" customHeight="1" x14ac:dyDescent="0.5">
      <c r="A1" s="13" t="s">
        <v>11</v>
      </c>
      <c r="B1" s="29" t="s">
        <v>1212</v>
      </c>
    </row>
    <row r="2" spans="1:12" ht="25" customHeight="1" x14ac:dyDescent="0.5">
      <c r="A2" s="13" t="s">
        <v>12</v>
      </c>
      <c r="B2" s="14" t="s">
        <v>988</v>
      </c>
      <c r="D2" s="27"/>
    </row>
    <row r="3" spans="1:12" ht="25" customHeight="1" x14ac:dyDescent="0.5">
      <c r="A3" s="13" t="s">
        <v>14</v>
      </c>
      <c r="B3" s="13" t="s">
        <v>15</v>
      </c>
      <c r="D3" s="27"/>
      <c r="G3" s="13"/>
    </row>
    <row r="4" spans="1:12" ht="25" customHeight="1" x14ac:dyDescent="0.5">
      <c r="A4" s="13"/>
      <c r="B4" s="13"/>
      <c r="D4" s="27"/>
      <c r="G4" s="13"/>
    </row>
    <row r="5" spans="1:12" ht="35.5" customHeight="1" x14ac:dyDescent="0.25"/>
    <row r="6" spans="1:12" ht="29.15" customHeight="1" x14ac:dyDescent="0.5">
      <c r="A6" s="137" t="s">
        <v>1211</v>
      </c>
      <c r="B6" s="129"/>
      <c r="C6" s="129"/>
      <c r="D6" s="129"/>
      <c r="E6" s="12"/>
      <c r="K6" s="12"/>
      <c r="L6" s="12"/>
    </row>
    <row r="7" spans="1:12" ht="44.15" customHeight="1" x14ac:dyDescent="0.5">
      <c r="A7" s="189" t="s">
        <v>16</v>
      </c>
      <c r="B7" s="190" t="s">
        <v>17</v>
      </c>
      <c r="C7" s="191" t="s">
        <v>18</v>
      </c>
      <c r="D7" s="192" t="s">
        <v>19</v>
      </c>
      <c r="E7" s="12"/>
      <c r="F7" s="12"/>
      <c r="G7" s="12"/>
      <c r="H7" s="12"/>
      <c r="I7" s="12"/>
      <c r="J7" s="12"/>
      <c r="K7" s="12"/>
      <c r="L7" s="12"/>
    </row>
    <row r="8" spans="1:12" ht="22.5" customHeight="1" x14ac:dyDescent="0.4">
      <c r="A8" s="193" t="s">
        <v>20</v>
      </c>
      <c r="B8" s="194">
        <f>IF($B$3="All",COUNTIFS(Lifting_Incidents[Month-Year],A8,Lifting_Incidents[Crane? (Y/N)],"Yes"),COUNTIFS(Lifting_Incidents[Month-Year],A8,Lifting_Incidents[Crane? (Y/N)],"Yes",Lifting_Incidents[Region/District],Summary!$B$3))</f>
        <v>19</v>
      </c>
      <c r="C8" s="195">
        <f>IF($B$3="All",COUNTIFS(Lifting_Incidents[Month-Year],A8,Lifting_Incidents[Other Lifting Device? (Y/N)],"Yes"),COUNTIFS(Lifting_Incidents[Month-Year],A8,Lifting_Incidents[Other Lifting Device? (Y/N)],"Yes",Lifting_Incidents[Region/District],Summary!$B$3))</f>
        <v>6</v>
      </c>
      <c r="D8" s="196">
        <f t="shared" ref="D8:D22" si="0">SUM(B8:C8)</f>
        <v>25</v>
      </c>
      <c r="F8" s="9"/>
    </row>
    <row r="9" spans="1:12" ht="22.5" customHeight="1" x14ac:dyDescent="0.4">
      <c r="A9" s="197" t="s">
        <v>21</v>
      </c>
      <c r="B9" s="194">
        <f>IF($B$3="All",COUNTIFS(Lifting_Incidents[Month-Year],A9,Lifting_Incidents[Crane? (Y/N)],"Yes"),COUNTIFS(Lifting_Incidents[Month-Year],A9,Lifting_Incidents[Crane? (Y/N)],"Yes",Lifting_Incidents[Region/District],Summary!$B$3))</f>
        <v>25</v>
      </c>
      <c r="C9" s="195">
        <f>IF($B$3="All",COUNTIFS(Lifting_Incidents[Month-Year],A9,Lifting_Incidents[Other Lifting Device? (Y/N)],"Yes"),COUNTIFS(Lifting_Incidents[Month-Year],A9,Lifting_Incidents[Other Lifting Device? (Y/N)],"Yes",Lifting_Incidents[Region/District],Summary!$B$3))</f>
        <v>11</v>
      </c>
      <c r="D9" s="196">
        <f t="shared" si="0"/>
        <v>36</v>
      </c>
    </row>
    <row r="10" spans="1:12" ht="22.5" customHeight="1" x14ac:dyDescent="0.4">
      <c r="A10" s="197" t="s">
        <v>22</v>
      </c>
      <c r="B10" s="194">
        <f>IF($B$3="All",COUNTIFS(Lifting_Incidents[Month-Year],A10,Lifting_Incidents[Crane? (Y/N)],"Yes"),COUNTIFS(Lifting_Incidents[Month-Year],A10,Lifting_Incidents[Crane? (Y/N)],"Yes",Lifting_Incidents[Region/District],Summary!$B$3))</f>
        <v>26</v>
      </c>
      <c r="C10" s="195">
        <f>IF($B$3="All",COUNTIFS(Lifting_Incidents[Month-Year],A10,Lifting_Incidents[Other Lifting Device? (Y/N)],"Yes"),COUNTIFS(Lifting_Incidents[Month-Year],A10,Lifting_Incidents[Other Lifting Device? (Y/N)],"Yes",Lifting_Incidents[Region/District],Summary!$B$3))</f>
        <v>12</v>
      </c>
      <c r="D10" s="196">
        <f t="shared" si="0"/>
        <v>38</v>
      </c>
    </row>
    <row r="11" spans="1:12" ht="22.5" customHeight="1" x14ac:dyDescent="0.4">
      <c r="A11" s="197" t="s">
        <v>23</v>
      </c>
      <c r="B11" s="194">
        <f>IF($B$3="All",COUNTIFS(Lifting_Incidents[Month-Year],A11,Lifting_Incidents[Crane? (Y/N)],"Yes"),COUNTIFS(Lifting_Incidents[Month-Year],A11,Lifting_Incidents[Crane? (Y/N)],"Yes",Lifting_Incidents[Region/District],Summary!$B$3))</f>
        <v>30</v>
      </c>
      <c r="C11" s="195">
        <f>IF($B$3="All",COUNTIFS(Lifting_Incidents[Month-Year],A11,Lifting_Incidents[Other Lifting Device? (Y/N)],"Yes"),COUNTIFS(Lifting_Incidents[Month-Year],A11,Lifting_Incidents[Other Lifting Device? (Y/N)],"Yes",Lifting_Incidents[Region/District],Summary!$B$3))</f>
        <v>4</v>
      </c>
      <c r="D11" s="196">
        <f t="shared" si="0"/>
        <v>34</v>
      </c>
    </row>
    <row r="12" spans="1:12" ht="22.5" customHeight="1" x14ac:dyDescent="0.4">
      <c r="A12" s="197" t="s">
        <v>24</v>
      </c>
      <c r="B12" s="194">
        <f>IF($B$3="All",COUNTIFS(Lifting_Incidents[Month-Year],A12,Lifting_Incidents[Crane? (Y/N)],"Yes"),COUNTIFS(Lifting_Incidents[Month-Year],A12,Lifting_Incidents[Crane? (Y/N)],"Yes",Lifting_Incidents[Region/District],Summary!$B$3))</f>
        <v>32</v>
      </c>
      <c r="C12" s="195">
        <f>IF($B$3="All",COUNTIFS(Lifting_Incidents[Month-Year],A12,Lifting_Incidents[Other Lifting Device? (Y/N)],"Yes"),COUNTIFS(Lifting_Incidents[Month-Year],A12,Lifting_Incidents[Other Lifting Device? (Y/N)],"Yes",Lifting_Incidents[Region/District],Summary!$B$3))</f>
        <v>12</v>
      </c>
      <c r="D12" s="196">
        <f t="shared" si="0"/>
        <v>44</v>
      </c>
    </row>
    <row r="13" spans="1:12" ht="22.5" customHeight="1" x14ac:dyDescent="0.4">
      <c r="A13" s="197" t="s">
        <v>25</v>
      </c>
      <c r="B13" s="194">
        <f>IF($B$3="All",COUNTIFS(Lifting_Incidents[Month-Year],A13,Lifting_Incidents[Crane? (Y/N)],"Yes"),COUNTIFS(Lifting_Incidents[Month-Year],A13,Lifting_Incidents[Crane? (Y/N)],"Yes",Lifting_Incidents[Region/District],Summary!$B$3))</f>
        <v>30</v>
      </c>
      <c r="C13" s="195">
        <f>IF($B$3="All",COUNTIFS(Lifting_Incidents[Month-Year],A13,Lifting_Incidents[Other Lifting Device? (Y/N)],"Yes"),COUNTIFS(Lifting_Incidents[Month-Year],A13,Lifting_Incidents[Other Lifting Device? (Y/N)],"Yes",Lifting_Incidents[Region/District],Summary!$B$3))</f>
        <v>6</v>
      </c>
      <c r="D13" s="196">
        <f t="shared" si="0"/>
        <v>36</v>
      </c>
    </row>
    <row r="14" spans="1:12" ht="22.5" customHeight="1" x14ac:dyDescent="0.4">
      <c r="A14" s="198" t="s">
        <v>26</v>
      </c>
      <c r="B14" s="194">
        <f>IF($B$3="All",COUNTIFS(Lifting_Incidents[Month-Year],A14,Lifting_Incidents[Crane? (Y/N)],"Yes"),COUNTIFS(Lifting_Incidents[Month-Year],A14,Lifting_Incidents[Crane? (Y/N)],"Yes",Lifting_Incidents[Region/District],Summary!$B$3))</f>
        <v>24</v>
      </c>
      <c r="C14" s="195">
        <f>IF($B$3="All",COUNTIFS(Lifting_Incidents[Month-Year],A14,Lifting_Incidents[Other Lifting Device? (Y/N)],"Yes"),COUNTIFS(Lifting_Incidents[Month-Year],A14,Lifting_Incidents[Other Lifting Device? (Y/N)],"Yes",Lifting_Incidents[Region/District],Summary!$B$3))</f>
        <v>8</v>
      </c>
      <c r="D14" s="196">
        <f t="shared" si="0"/>
        <v>32</v>
      </c>
    </row>
    <row r="15" spans="1:12" ht="23.15" hidden="1" customHeight="1" x14ac:dyDescent="0.4">
      <c r="A15" s="198" t="s">
        <v>27</v>
      </c>
      <c r="B15" s="194">
        <f>IF($B$3="All",COUNTIFS(Lifting_Incidents[Month-Year],A15,Lifting_Incidents[Crane? (Y/N)],"Yes"),COUNTIFS(Lifting_Incidents[Month-Year],A15,Lifting_Incidents[Crane? (Y/N)],"Yes",Lifting_Incidents[Region/District],Summary!$B$3))</f>
        <v>26</v>
      </c>
      <c r="C15" s="195">
        <f>IF($B$3="All",COUNTIFS(Lifting_Incidents[Month-Year],A15,Lifting_Incidents[Other Lifting Device? (Y/N)],"Yes"),COUNTIFS(Lifting_Incidents[Month-Year],A15,Lifting_Incidents[Other Lifting Device? (Y/N)],"Yes",Lifting_Incidents[Region/District],Summary!$B$3))</f>
        <v>4</v>
      </c>
      <c r="D15" s="196">
        <f t="shared" si="0"/>
        <v>30</v>
      </c>
    </row>
    <row r="16" spans="1:12" ht="23.15" hidden="1" customHeight="1" x14ac:dyDescent="0.4">
      <c r="A16" s="198" t="s">
        <v>28</v>
      </c>
      <c r="B16" s="194">
        <f>IF($B$3="All",COUNTIFS(Lifting_Incidents[Month-Year],A16,Lifting_Incidents[Crane? (Y/N)],"Yes"),COUNTIFS(Lifting_Incidents[Month-Year],A16,Lifting_Incidents[Crane? (Y/N)],"Yes",Lifting_Incidents[Region/District],Summary!$B$3))</f>
        <v>24</v>
      </c>
      <c r="C16" s="195">
        <f>IF($B$3="All",COUNTIFS(Lifting_Incidents[Month-Year],A16,Lifting_Incidents[Other Lifting Device? (Y/N)],"Yes"),COUNTIFS(Lifting_Incidents[Month-Year],A16,Lifting_Incidents[Other Lifting Device? (Y/N)],"Yes",Lifting_Incidents[Region/District],Summary!$B$3))</f>
        <v>5</v>
      </c>
      <c r="D16" s="196">
        <f t="shared" si="0"/>
        <v>29</v>
      </c>
    </row>
    <row r="17" spans="1:16" ht="23.15" hidden="1" customHeight="1" x14ac:dyDescent="0.4">
      <c r="A17" s="198" t="s">
        <v>29</v>
      </c>
      <c r="B17" s="194">
        <f>IF($B$3="All",COUNTIFS(Lifting_Incidents[Month-Year],A17,Lifting_Incidents[Crane? (Y/N)],"Yes"),COUNTIFS(Lifting_Incidents[Month-Year],A17,Lifting_Incidents[Crane? (Y/N)],"Yes",Lifting_Incidents[Region/District],Summary!$B$3))</f>
        <v>30</v>
      </c>
      <c r="C17" s="195">
        <f>IF($B$3="All",COUNTIFS(Lifting_Incidents[Month-Year],A17,Lifting_Incidents[Other Lifting Device? (Y/N)],"Yes"),COUNTIFS(Lifting_Incidents[Month-Year],A17,Lifting_Incidents[Other Lifting Device? (Y/N)],"Yes",Lifting_Incidents[Region/District],Summary!$B$3))</f>
        <v>3</v>
      </c>
      <c r="D17" s="196">
        <f t="shared" si="0"/>
        <v>33</v>
      </c>
    </row>
    <row r="18" spans="1:16" ht="23.15" hidden="1" customHeight="1" x14ac:dyDescent="0.4">
      <c r="A18" s="198" t="s">
        <v>30</v>
      </c>
      <c r="B18" s="194">
        <f>IF($B$3="All",COUNTIFS(Lifting_Incidents[Month-Year],A18,Lifting_Incidents[Crane? (Y/N)],"Yes"),COUNTIFS(Lifting_Incidents[Month-Year],A18,Lifting_Incidents[Crane? (Y/N)],"Yes",Lifting_Incidents[Region/District],Summary!$B$3))</f>
        <v>18</v>
      </c>
      <c r="C18" s="195">
        <f>IF($B$3="All",COUNTIFS(Lifting_Incidents[Month-Year],A18,Lifting_Incidents[Other Lifting Device? (Y/N)],"Yes"),COUNTIFS(Lifting_Incidents[Month-Year],A18,Lifting_Incidents[Other Lifting Device? (Y/N)],"Yes",Lifting_Incidents[Region/District],Summary!$B$3))</f>
        <v>9</v>
      </c>
      <c r="D18" s="196">
        <f t="shared" si="0"/>
        <v>27</v>
      </c>
    </row>
    <row r="19" spans="1:16" ht="22.5" customHeight="1" x14ac:dyDescent="0.4">
      <c r="A19" s="198" t="s">
        <v>1</v>
      </c>
      <c r="B19" s="194">
        <f>IF($B$3="All",COUNTIFS(Lifting_Incidents[Month-Year],A19,Lifting_Incidents[Crane? (Y/N)],"Yes"),COUNTIFS(Lifting_Incidents[Month-Year],A19,Lifting_Incidents[Crane? (Y/N)],"Yes",Lifting_Incidents[Region/District],Summary!$B$3))</f>
        <v>14</v>
      </c>
      <c r="C19" s="195">
        <f>IF($B$3="All",COUNTIFS(Lifting_Incidents[Month-Year],A19,Lifting_Incidents[Other Lifting Device? (Y/N)],"Yes"),COUNTIFS(Lifting_Incidents[Month-Year],A19,Lifting_Incidents[Other Lifting Device? (Y/N)],"Yes",Lifting_Incidents[Region/District],Summary!$B$3))</f>
        <v>6</v>
      </c>
      <c r="D19" s="196">
        <f t="shared" si="0"/>
        <v>20</v>
      </c>
    </row>
    <row r="20" spans="1:16" ht="22.5" customHeight="1" x14ac:dyDescent="0.4">
      <c r="A20" s="198" t="s">
        <v>13</v>
      </c>
      <c r="B20" s="194">
        <f>IF($B$3="All",COUNTIFS(Lifting_Incidents[Month-Year],A20,Lifting_Incidents[Crane? (Y/N)],"Yes"),COUNTIFS(Lifting_Incidents[Month-Year],A20,Lifting_Incidents[Crane? (Y/N)],"Yes",Lifting_Incidents[Region/District],Summary!$B$3))</f>
        <v>14</v>
      </c>
      <c r="C20" s="195">
        <f>IF($B$3="All",COUNTIFS(Lifting_Incidents[Month-Year],A20,Lifting_Incidents[Other Lifting Device? (Y/N)],"Yes"),COUNTIFS(Lifting_Incidents[Month-Year],A20,Lifting_Incidents[Other Lifting Device? (Y/N)],"Yes",Lifting_Incidents[Region/District],Summary!$B$3))</f>
        <v>8</v>
      </c>
      <c r="D20" s="196">
        <f t="shared" si="0"/>
        <v>22</v>
      </c>
    </row>
    <row r="21" spans="1:16" ht="22.5" customHeight="1" x14ac:dyDescent="0.4">
      <c r="A21" s="198" t="s">
        <v>986</v>
      </c>
      <c r="B21" s="199">
        <f>IF($B$3="All",COUNTIFS(Lifting_Incidents[Month-Year],A21,Lifting_Incidents[Crane? (Y/N)],"Yes"),COUNTIFS(Lifting_Incidents[Month-Year],A21,Lifting_Incidents[Crane? (Y/N)],"Yes",Lifting_Incidents[Region/District],Summary!$B$3))</f>
        <v>24</v>
      </c>
      <c r="C21" s="200">
        <f>IF($B$3="All",COUNTIFS(Lifting_Incidents[Month-Year],A21,Lifting_Incidents[Other Lifting Device? (Y/N)],"Yes"),COUNTIFS(Lifting_Incidents[Month-Year],A21,Lifting_Incidents[Other Lifting Device? (Y/N)],"Yes",Lifting_Incidents[Region/District],Summary!$B$3))</f>
        <v>10</v>
      </c>
      <c r="D21" s="201">
        <f t="shared" si="0"/>
        <v>34</v>
      </c>
    </row>
    <row r="22" spans="1:16" ht="22.5" customHeight="1" x14ac:dyDescent="0.4">
      <c r="A22" s="206" t="s">
        <v>988</v>
      </c>
      <c r="B22" s="190">
        <f>IF($B$3="All",COUNTIFS(Lifting_Incidents[Month-Year],A22,Lifting_Incidents[Crane? (Y/N)],"Yes"),COUNTIFS(Lifting_Incidents[Month-Year],A22,Lifting_Incidents[Crane? (Y/N)],"Yes",Lifting_Incidents[Region/District],Summary!$B$3))</f>
        <v>33</v>
      </c>
      <c r="C22" s="202">
        <f>IF($B$3="All",COUNTIFS(Lifting_Incidents[Month-Year],A22,Lifting_Incidents[Other Lifting Device? (Y/N)],"Yes"),COUNTIFS(Lifting_Incidents[Month-Year],A22,Lifting_Incidents[Other Lifting Device? (Y/N)],"Yes",Lifting_Incidents[Region/District],Summary!$B$3))</f>
        <v>8</v>
      </c>
      <c r="D22" s="192">
        <f t="shared" si="0"/>
        <v>41</v>
      </c>
    </row>
    <row r="23" spans="1:16" ht="22.5" customHeight="1" x14ac:dyDescent="0.4">
      <c r="A23" s="203"/>
      <c r="B23" s="204"/>
      <c r="C23" s="205"/>
      <c r="D23" s="204"/>
    </row>
    <row r="24" spans="1:16" ht="23.15" customHeight="1" x14ac:dyDescent="0.4">
      <c r="A24" s="146"/>
      <c r="B24" s="147"/>
      <c r="C24" s="148"/>
      <c r="D24" s="147"/>
    </row>
    <row r="25" spans="1:16" ht="18" customHeight="1" x14ac:dyDescent="0.4">
      <c r="A25" s="18" t="s">
        <v>31</v>
      </c>
      <c r="D25" s="18" t="s">
        <v>32</v>
      </c>
      <c r="J25" s="18" t="s">
        <v>33</v>
      </c>
      <c r="P25" s="18" t="s">
        <v>34</v>
      </c>
    </row>
    <row r="26" spans="1:16" ht="18" customHeight="1" x14ac:dyDescent="0.25"/>
    <row r="27" spans="1:16" ht="18" customHeight="1" x14ac:dyDescent="0.25"/>
    <row r="28" spans="1:16" ht="18" customHeight="1" x14ac:dyDescent="0.25"/>
    <row r="29" spans="1:16" ht="22.5" customHeight="1" x14ac:dyDescent="0.25"/>
    <row r="51" spans="1:13" ht="13" x14ac:dyDescent="0.3">
      <c r="A51" s="17" t="s">
        <v>35</v>
      </c>
      <c r="B51" s="9"/>
      <c r="C51" s="9"/>
      <c r="D51" s="9"/>
      <c r="E51" s="9"/>
      <c r="F51" s="9"/>
      <c r="G51" s="9"/>
      <c r="H51" s="9"/>
      <c r="I51" s="9"/>
      <c r="J51" s="9"/>
      <c r="K51" s="9"/>
      <c r="L51" s="9"/>
      <c r="M51" s="9"/>
    </row>
    <row r="52" spans="1:13" x14ac:dyDescent="0.25">
      <c r="A52" s="9"/>
      <c r="B52" s="22" t="s">
        <v>36</v>
      </c>
      <c r="C52" s="9"/>
      <c r="D52" s="9"/>
      <c r="E52" s="9"/>
      <c r="F52" s="9"/>
      <c r="G52" s="9"/>
      <c r="H52" s="9"/>
      <c r="I52" s="9"/>
      <c r="J52" s="9"/>
      <c r="K52" s="9"/>
      <c r="L52" s="9"/>
      <c r="M52" s="9"/>
    </row>
    <row r="53" spans="1:13" x14ac:dyDescent="0.25">
      <c r="A53" s="9"/>
      <c r="B53" s="22" t="s">
        <v>37</v>
      </c>
      <c r="C53" s="9"/>
      <c r="D53" s="9"/>
      <c r="E53" s="9"/>
      <c r="F53" s="9"/>
      <c r="G53" s="9"/>
      <c r="H53" s="9"/>
      <c r="I53" s="9"/>
      <c r="J53" s="9"/>
      <c r="K53" s="9"/>
      <c r="L53" s="9"/>
      <c r="M53" s="9"/>
    </row>
    <row r="54" spans="1:13" x14ac:dyDescent="0.25">
      <c r="A54" s="9"/>
      <c r="B54" s="22" t="s">
        <v>38</v>
      </c>
      <c r="C54" s="9"/>
      <c r="D54" s="9"/>
      <c r="E54" s="9"/>
      <c r="F54" s="9"/>
      <c r="G54" s="9"/>
      <c r="H54" s="9"/>
      <c r="I54" s="9"/>
      <c r="J54" s="9"/>
      <c r="K54" s="9"/>
      <c r="L54" s="9"/>
      <c r="M54" s="9"/>
    </row>
    <row r="55" spans="1:13" ht="13" customHeight="1" x14ac:dyDescent="0.25">
      <c r="B55" s="22" t="s">
        <v>39</v>
      </c>
      <c r="C55" s="9"/>
      <c r="D55" s="9"/>
      <c r="E55" s="9"/>
      <c r="F55" s="9"/>
      <c r="G55" s="9"/>
      <c r="H55" s="9"/>
      <c r="I55" s="9"/>
      <c r="J55" s="9"/>
      <c r="K55" s="9"/>
      <c r="L55" s="9"/>
      <c r="M55" s="9"/>
    </row>
    <row r="56" spans="1:13" x14ac:dyDescent="0.25">
      <c r="A56" s="9"/>
      <c r="B56" s="22" t="s">
        <v>40</v>
      </c>
      <c r="C56" s="9"/>
      <c r="D56" s="9"/>
      <c r="E56" s="9"/>
      <c r="F56" s="9"/>
      <c r="G56" s="9"/>
      <c r="H56" s="9"/>
      <c r="I56" s="9"/>
      <c r="J56" s="9"/>
      <c r="K56" s="9"/>
      <c r="L56" s="9"/>
      <c r="M56" s="9"/>
    </row>
    <row r="57" spans="1:13" x14ac:dyDescent="0.25">
      <c r="A57" s="9"/>
      <c r="B57" s="22" t="s">
        <v>41</v>
      </c>
      <c r="C57" s="9"/>
      <c r="D57" s="9"/>
      <c r="E57" s="9"/>
      <c r="F57" s="9"/>
      <c r="G57" s="9"/>
      <c r="H57" s="9"/>
      <c r="I57" s="9"/>
      <c r="J57" s="9"/>
      <c r="K57" s="9"/>
      <c r="L57" s="9"/>
      <c r="M57" s="9"/>
    </row>
    <row r="58" spans="1:13" x14ac:dyDescent="0.25">
      <c r="A58" s="9"/>
      <c r="B58" s="22" t="s">
        <v>42</v>
      </c>
      <c r="C58" s="9"/>
      <c r="D58" s="9"/>
      <c r="E58" s="9"/>
      <c r="F58" s="9"/>
      <c r="G58" s="9"/>
      <c r="H58" s="9"/>
      <c r="I58" s="9"/>
      <c r="J58" s="9"/>
      <c r="K58" s="9"/>
      <c r="L58" s="9"/>
      <c r="M58" s="9"/>
    </row>
    <row r="59" spans="1:13" x14ac:dyDescent="0.25">
      <c r="A59" s="9"/>
      <c r="B59" s="22" t="s">
        <v>43</v>
      </c>
      <c r="C59" s="9"/>
      <c r="D59" s="9"/>
      <c r="E59" s="9"/>
      <c r="F59" s="9"/>
      <c r="G59" s="9"/>
      <c r="H59" s="9"/>
      <c r="I59" s="9"/>
      <c r="J59" s="9"/>
      <c r="K59" s="9"/>
      <c r="L59" s="9"/>
      <c r="M59" s="9"/>
    </row>
    <row r="60" spans="1:13" x14ac:dyDescent="0.25">
      <c r="A60" s="23"/>
      <c r="B60" s="22" t="s">
        <v>44</v>
      </c>
      <c r="C60" s="9"/>
      <c r="D60" s="9"/>
      <c r="E60" s="9"/>
      <c r="F60" s="9"/>
      <c r="G60" s="9"/>
      <c r="H60" s="9"/>
      <c r="I60" s="9"/>
      <c r="J60" s="9"/>
      <c r="K60" s="9"/>
      <c r="L60" s="9"/>
      <c r="M60" s="9"/>
    </row>
    <row r="61" spans="1:13" x14ac:dyDescent="0.25">
      <c r="A61" s="23"/>
      <c r="B61" s="22" t="s">
        <v>45</v>
      </c>
      <c r="C61" s="9"/>
      <c r="D61" s="9"/>
      <c r="E61" s="9"/>
      <c r="F61" s="9"/>
      <c r="G61" s="9"/>
      <c r="H61" s="9"/>
      <c r="I61" s="9"/>
      <c r="J61" s="9"/>
      <c r="K61" s="9"/>
      <c r="L61" s="9"/>
      <c r="M61" s="9"/>
    </row>
    <row r="62" spans="1:13" x14ac:dyDescent="0.25">
      <c r="A62" s="23"/>
      <c r="B62" s="22" t="s">
        <v>46</v>
      </c>
      <c r="C62" s="9"/>
      <c r="D62" s="9"/>
      <c r="E62" s="9"/>
      <c r="F62" s="9"/>
      <c r="G62" s="9"/>
      <c r="H62" s="9"/>
      <c r="I62" s="9"/>
      <c r="J62" s="9"/>
      <c r="K62" s="9"/>
      <c r="L62" s="9"/>
      <c r="M62" s="9"/>
    </row>
    <row r="63" spans="1:13" ht="13" x14ac:dyDescent="0.3">
      <c r="A63" s="17" t="s">
        <v>47</v>
      </c>
      <c r="C63" s="9"/>
      <c r="D63" s="9"/>
      <c r="E63" s="9"/>
      <c r="F63" s="9"/>
      <c r="G63" s="9"/>
      <c r="H63" s="9"/>
      <c r="I63" s="9"/>
      <c r="J63" s="9"/>
      <c r="K63" s="9"/>
      <c r="L63" s="9"/>
      <c r="M63" s="9"/>
    </row>
    <row r="64" spans="1:13" x14ac:dyDescent="0.25">
      <c r="A64" s="9"/>
      <c r="B64" s="22" t="s">
        <v>48</v>
      </c>
      <c r="C64" s="9"/>
      <c r="D64" s="9"/>
      <c r="E64" s="9"/>
      <c r="F64" s="9"/>
      <c r="G64" s="9"/>
      <c r="H64" s="9"/>
      <c r="I64" s="9"/>
      <c r="J64" s="9"/>
      <c r="K64" s="9"/>
      <c r="L64" s="9"/>
      <c r="M64" s="9"/>
    </row>
    <row r="65" spans="1:13" x14ac:dyDescent="0.25">
      <c r="A65" s="9"/>
      <c r="B65" s="22" t="s">
        <v>49</v>
      </c>
      <c r="C65" s="9"/>
      <c r="D65" s="9"/>
      <c r="E65" s="9"/>
      <c r="F65" s="9"/>
      <c r="G65" s="9"/>
      <c r="H65" s="9"/>
      <c r="I65" s="9"/>
      <c r="J65" s="9"/>
      <c r="K65" s="9"/>
      <c r="L65" s="9"/>
      <c r="M65" s="9"/>
    </row>
    <row r="66" spans="1:13" x14ac:dyDescent="0.25">
      <c r="A66" s="9"/>
      <c r="B66" s="22" t="s">
        <v>50</v>
      </c>
      <c r="C66" s="9"/>
      <c r="D66" s="9"/>
      <c r="E66" s="9"/>
      <c r="F66" s="9"/>
      <c r="G66" s="9"/>
      <c r="H66" s="9"/>
      <c r="I66" s="9"/>
      <c r="J66" s="9"/>
      <c r="K66" s="9"/>
      <c r="L66" s="9"/>
      <c r="M66" s="9"/>
    </row>
    <row r="67" spans="1:13" ht="13" customHeight="1" x14ac:dyDescent="0.25">
      <c r="A67" s="9"/>
      <c r="B67" s="22" t="s">
        <v>51</v>
      </c>
      <c r="C67" s="9"/>
      <c r="D67" s="9"/>
      <c r="E67" s="9"/>
      <c r="F67" s="9"/>
      <c r="G67" s="9"/>
      <c r="H67" s="9"/>
      <c r="I67" s="9"/>
      <c r="J67" s="9"/>
      <c r="K67" s="9"/>
      <c r="L67" s="9"/>
      <c r="M67" s="9"/>
    </row>
    <row r="68" spans="1:13" x14ac:dyDescent="0.25">
      <c r="A68" s="9"/>
      <c r="B68" s="22" t="s">
        <v>52</v>
      </c>
      <c r="C68" s="9"/>
      <c r="D68" s="9"/>
      <c r="E68" s="9"/>
      <c r="F68" s="9"/>
      <c r="G68" s="9"/>
      <c r="H68" s="9"/>
      <c r="I68" s="9"/>
      <c r="J68" s="9"/>
      <c r="K68" s="9"/>
      <c r="L68" s="9"/>
      <c r="M68" s="9"/>
    </row>
    <row r="69" spans="1:13" x14ac:dyDescent="0.25">
      <c r="A69" s="9"/>
      <c r="B69" s="22" t="s">
        <v>53</v>
      </c>
      <c r="C69" s="9"/>
      <c r="D69" s="9"/>
      <c r="E69" s="9"/>
      <c r="F69" s="9"/>
      <c r="G69" s="9"/>
      <c r="H69" s="9"/>
      <c r="I69" s="9"/>
      <c r="J69" s="9"/>
      <c r="K69" s="9"/>
      <c r="L69" s="9"/>
      <c r="M69" s="9"/>
    </row>
    <row r="70" spans="1:13" x14ac:dyDescent="0.25">
      <c r="A70" s="9"/>
      <c r="B70" s="22" t="s">
        <v>54</v>
      </c>
      <c r="C70" s="9"/>
      <c r="D70" s="9"/>
      <c r="E70" s="9"/>
      <c r="F70" s="9"/>
      <c r="G70" s="9"/>
      <c r="H70" s="9"/>
      <c r="I70" s="9"/>
      <c r="J70" s="9"/>
      <c r="K70" s="9"/>
      <c r="L70" s="9"/>
      <c r="M70" s="9"/>
    </row>
    <row r="71" spans="1:13" x14ac:dyDescent="0.25">
      <c r="A71" s="9"/>
      <c r="B71" s="22" t="s">
        <v>55</v>
      </c>
      <c r="C71" s="9"/>
      <c r="D71" s="9"/>
      <c r="E71" s="9"/>
      <c r="F71" s="9"/>
      <c r="G71" s="9"/>
      <c r="H71" s="9"/>
      <c r="I71" s="9"/>
      <c r="J71" s="9"/>
      <c r="K71" s="9"/>
      <c r="L71" s="9"/>
      <c r="M71" s="9"/>
    </row>
    <row r="75" spans="1:13" ht="16" customHeight="1" x14ac:dyDescent="0.25"/>
  </sheetData>
  <mergeCells count="1">
    <mergeCell ref="A6:D6"/>
  </mergeCells>
  <phoneticPr fontId="26" type="noConversion"/>
  <pageMargins left="0.25" right="0.25" top="0.75" bottom="0.75" header="0.3" footer="0.3"/>
  <pageSetup scale="53"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F3F7"/>
  </sheetPr>
  <dimension ref="A1:AX84"/>
  <sheetViews>
    <sheetView workbookViewId="0">
      <selection activeCell="A51" sqref="A51"/>
    </sheetView>
  </sheetViews>
  <sheetFormatPr defaultRowHeight="21" customHeight="1" x14ac:dyDescent="0.35"/>
  <cols>
    <col min="1" max="1" width="88.26953125" customWidth="1"/>
    <col min="2" max="2" width="39.6328125" customWidth="1"/>
    <col min="3" max="3" width="17.7265625" customWidth="1"/>
    <col min="4" max="4" width="12.1796875" style="62" customWidth="1"/>
    <col min="5" max="5" width="11.1796875" customWidth="1"/>
    <col min="8" max="8" width="15.7265625" bestFit="1" customWidth="1"/>
    <col min="9" max="9" width="12.1796875" bestFit="1" customWidth="1"/>
    <col min="10" max="10" width="36.26953125" bestFit="1" customWidth="1"/>
    <col min="11" max="11" width="10.81640625" customWidth="1"/>
    <col min="12" max="12" width="19.54296875" customWidth="1"/>
    <col min="13" max="13" width="26.1796875" bestFit="1" customWidth="1"/>
    <col min="14" max="14" width="41.26953125" bestFit="1" customWidth="1"/>
  </cols>
  <sheetData>
    <row r="1" spans="1:50" ht="21" customHeight="1" x14ac:dyDescent="0.4">
      <c r="A1" s="18" t="s">
        <v>56</v>
      </c>
      <c r="B1" s="25" t="str">
        <f>Summary!B2</f>
        <v>March 2026</v>
      </c>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row>
    <row r="2" spans="1:50" ht="21" customHeight="1" x14ac:dyDescent="0.4">
      <c r="A2" s="18" t="s">
        <v>14</v>
      </c>
      <c r="B2" s="26" t="str">
        <f>Summary!B3</f>
        <v>All</v>
      </c>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row>
    <row r="3" spans="1:50" ht="21" customHeight="1" x14ac:dyDescent="0.35">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row>
    <row r="4" spans="1:50" ht="21" customHeight="1" x14ac:dyDescent="0.35">
      <c r="A4" s="90" t="s">
        <v>57</v>
      </c>
      <c r="B4" t="s">
        <v>58</v>
      </c>
      <c r="C4" t="s">
        <v>59</v>
      </c>
      <c r="D4" s="62" t="s">
        <v>60</v>
      </c>
      <c r="I4" s="106"/>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row>
    <row r="5" spans="1:50" ht="21" customHeight="1" x14ac:dyDescent="0.4">
      <c r="A5" s="185" t="s">
        <v>61</v>
      </c>
      <c r="B5" s="185" t="str">
        <f>VLOOKUP(B1,'Dropdown Options'!$I$2:$J$20,2,FALSE)</f>
        <v>January 2025 - February 2026</v>
      </c>
      <c r="C5" s="186" t="str">
        <f>B1</f>
        <v>March 2026</v>
      </c>
      <c r="D5" s="186" t="s">
        <v>19</v>
      </c>
      <c r="I5" s="106"/>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row>
    <row r="6" spans="1:50" ht="18" customHeight="1" x14ac:dyDescent="0.35">
      <c r="A6" s="113" t="str">
        <f>'Dropdown Options'!D2</f>
        <v>Load Shift</v>
      </c>
      <c r="B6" s="149">
        <f>IF($B$2= "All",COUNTIFS(Lifting_Incidents[Date], "&lt;=" &amp; EOMONTH($B$1, -1), Lifting_Incidents[Type of Lifting Failure], A6), COUNTIFS(Lifting_Incidents[Date], "&lt;=" &amp; EOMONTH($B$1, -1), Lifting_Incidents[Type of Lifting Failure], A6, Lifting_Incidents[Region/District],Tables!$B$2))</f>
        <v>13</v>
      </c>
      <c r="C6" s="149">
        <f>IF($B$2="All", COUNTIFS(Lifting_Incidents[Date], "&gt;=" &amp; DATE(YEAR($B$1), MONTH($B$1), 1), Lifting_Incidents[Date], "&lt;=" &amp; EOMONTH($B$1, 0), Lifting_Incidents[Type of Lifting Failure], Tables!A6), COUNTIFS(Lifting_Incidents[Date], "&gt;=" &amp; DATE(YEAR($B$1), MONTH($B$1), 1), Lifting_Incidents[Date], "&lt;=" &amp; EOMONTH($B$1, 0), Lifting_Incidents[Type of Lifting Failure], Tables!A6, Lifting_Incidents[Region/District],Tables!$B$2))</f>
        <v>0</v>
      </c>
      <c r="D6" s="150">
        <f t="shared" ref="D6:D24" si="0">IFERROR(B6+C6,"")</f>
        <v>13</v>
      </c>
      <c r="I6" s="106"/>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row>
    <row r="7" spans="1:50" s="80" customFormat="1" ht="21" customHeight="1" x14ac:dyDescent="0.35">
      <c r="A7" s="114" t="str">
        <f>'Dropdown Options'!D3</f>
        <v>Load Snag or Contact</v>
      </c>
      <c r="B7" s="151">
        <f>IF($B$2= "All",COUNTIFS(Lifting_Incidents[Date], "&lt;=" &amp; EOMONTH($B$1, -1), Lifting_Incidents[Type of Lifting Failure], A7), COUNTIFS(Lifting_Incidents[Date], "&lt;=" &amp; EOMONTH($B$1, -1), Lifting_Incidents[Type of Lifting Failure], A7, Lifting_Incidents[Region/District],Tables!$B$2))</f>
        <v>94</v>
      </c>
      <c r="C7" s="151">
        <f>IF($B$2="All", COUNTIFS(Lifting_Incidents[Date], "&gt;=" &amp; DATE(YEAR($B$1), MONTH($B$1), 1), Lifting_Incidents[Date], "&lt;=" &amp; EOMONTH($B$1, 0), Lifting_Incidents[Type of Lifting Failure], Tables!A7), COUNTIFS(Lifting_Incidents[Date], "&gt;=" &amp; DATE(YEAR($B$1), MONTH($B$1), 1), Lifting_Incidents[Date], "&lt;=" &amp; EOMONTH($B$1, 0), Lifting_Incidents[Type of Lifting Failure], Tables!A7, Lifting_Incidents[Region/District],Tables!$B$2))</f>
        <v>0</v>
      </c>
      <c r="D7" s="152">
        <f t="shared" si="0"/>
        <v>94</v>
      </c>
      <c r="E7" s="83"/>
      <c r="F7" s="83"/>
      <c r="G7" s="83"/>
      <c r="H7" s="83"/>
      <c r="I7" s="107"/>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row>
    <row r="8" spans="1:50" s="80" customFormat="1" ht="21" customHeight="1" x14ac:dyDescent="0.35">
      <c r="A8" s="115" t="s">
        <v>62</v>
      </c>
      <c r="B8" s="153">
        <f>IF($B$2= "All",COUNTIFS(Lifting_Incidents[Date], "&lt;=" &amp; EOMONTH($B$1, -1), Lifting_Incidents[Type of Lifting Failure], A8), COUNTIFS(Lifting_Incidents[Date], "&lt;=" &amp; EOMONTH($B$1, -1), Lifting_Incidents[Type of Lifting Failure], A8, Lifting_Incidents[Region/District],Tables!$B$2))</f>
        <v>1</v>
      </c>
      <c r="C8" s="153">
        <f>IF($B$2="All", COUNTIFS(Lifting_Incidents[Date], "&gt;=" &amp; DATE(YEAR($B$1), MONTH($B$1), 1), Lifting_Incidents[Date], "&lt;=" &amp; EOMONTH($B$1, 0), Lifting_Incidents[Type of Lifting Failure], Tables!A8), COUNTIFS(Lifting_Incidents[Date], "&gt;=" &amp; DATE(YEAR($B$1), MONTH($B$1), 1), Lifting_Incidents[Date], "&lt;=" &amp; EOMONTH($B$1, 0), Lifting_Incidents[Type of Lifting Failure], Tables!A8, Lifting_Incidents[Region/District],Tables!$B$2))</f>
        <v>0</v>
      </c>
      <c r="D8" s="154">
        <f t="shared" si="0"/>
        <v>1</v>
      </c>
      <c r="E8" s="83"/>
      <c r="F8" s="83"/>
      <c r="G8" s="83"/>
      <c r="H8" s="83"/>
      <c r="I8" s="106"/>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row>
    <row r="9" spans="1:50" ht="21" customHeight="1" x14ac:dyDescent="0.35">
      <c r="A9" s="113" t="str">
        <f>'Dropdown Options'!D4</f>
        <v>Crane Boom Contact or Failure</v>
      </c>
      <c r="B9" s="149">
        <f>IF($B$2= "All",COUNTIFS(Lifting_Incidents[Date], "&lt;=" &amp; EOMONTH($B$1, -1), Lifting_Incidents[Type of Lifting Failure], A9), COUNTIFS(Lifting_Incidents[Date], "&lt;=" &amp; EOMONTH($B$1, -1), Lifting_Incidents[Type of Lifting Failure], A9, Lifting_Incidents[Region/District],Tables!$B$2))</f>
        <v>19</v>
      </c>
      <c r="C9" s="149">
        <f>IF($B$2="All", COUNTIFS(Lifting_Incidents[Date], "&gt;=" &amp; DATE(YEAR($B$1), MONTH($B$1), 1), Lifting_Incidents[Date], "&lt;=" &amp; EOMONTH($B$1, 0), Lifting_Incidents[Type of Lifting Failure], Tables!A9), COUNTIFS(Lifting_Incidents[Date], "&gt;=" &amp; DATE(YEAR($B$1), MONTH($B$1), 1), Lifting_Incidents[Date], "&lt;=" &amp; EOMONTH($B$1, 0), Lifting_Incidents[Type of Lifting Failure], Tables!A9, Lifting_Incidents[Region/District],Tables!$B$2))</f>
        <v>0</v>
      </c>
      <c r="D9" s="150">
        <f t="shared" si="0"/>
        <v>19</v>
      </c>
      <c r="H9" s="88"/>
      <c r="I9" s="106"/>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row>
    <row r="10" spans="1:50" ht="21" customHeight="1" x14ac:dyDescent="0.35">
      <c r="A10" s="113" t="str">
        <f>'Dropdown Options'!D5</f>
        <v>Lifting Device Component</v>
      </c>
      <c r="B10" s="149">
        <f>IF($B$2= "All",COUNTIFS(Lifting_Incidents[Date], "&lt;=" &amp; EOMONTH($B$1, -1), Lifting_Incidents[Type of Lifting Failure], A10), COUNTIFS(Lifting_Incidents[Date], "&lt;=" &amp; EOMONTH($B$1, -1), Lifting_Incidents[Type of Lifting Failure], A10, Lifting_Incidents[Region/District],Tables!$B$2))</f>
        <v>25</v>
      </c>
      <c r="C10" s="149">
        <f>IF($B$2="All", COUNTIFS(Lifting_Incidents[Date], "&gt;=" &amp; DATE(YEAR($B$1), MONTH($B$1), 1), Lifting_Incidents[Date], "&lt;=" &amp; EOMONTH($B$1, 0), Lifting_Incidents[Type of Lifting Failure], Tables!A10), COUNTIFS(Lifting_Incidents[Date], "&gt;=" &amp; DATE(YEAR($B$1), MONTH($B$1), 1), Lifting_Incidents[Date], "&lt;=" &amp; EOMONTH($B$1, 0), Lifting_Incidents[Type of Lifting Failure], Tables!A10, Lifting_Incidents[Region/District],Tables!$B$2))</f>
        <v>0</v>
      </c>
      <c r="D10" s="150">
        <f t="shared" si="0"/>
        <v>25</v>
      </c>
      <c r="E10" s="83"/>
      <c r="F10" s="83"/>
      <c r="G10" s="83"/>
      <c r="H10" s="83"/>
      <c r="I10" s="106"/>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row>
    <row r="11" spans="1:50" s="81" customFormat="1" ht="21" customHeight="1" x14ac:dyDescent="0.35">
      <c r="A11" s="114" t="str">
        <f>'Dropdown Options'!D6</f>
        <v>Rigging Equipment Failure</v>
      </c>
      <c r="B11" s="151">
        <f>IF($B$2= "All",COUNTIFS(Lifting_Incidents[Date], "&lt;=" &amp; EOMONTH($B$1, -1), Lifting_Incidents[Type of Lifting Failure], A11), COUNTIFS(Lifting_Incidents[Date], "&lt;=" &amp; EOMONTH($B$1, -1), Lifting_Incidents[Type of Lifting Failure], A11, Lifting_Incidents[Region/District],Tables!$B$2))</f>
        <v>33</v>
      </c>
      <c r="C11" s="151">
        <f>IF($B$2="All", COUNTIFS(Lifting_Incidents[Date], "&gt;=" &amp; DATE(YEAR($B$1), MONTH($B$1), 1), Lifting_Incidents[Date], "&lt;=" &amp; EOMONTH($B$1, 0), Lifting_Incidents[Type of Lifting Failure], Tables!A11), COUNTIFS(Lifting_Incidents[Date], "&gt;=" &amp; DATE(YEAR($B$1), MONTH($B$1), 1), Lifting_Incidents[Date], "&lt;=" &amp; EOMONTH($B$1, 0), Lifting_Incidents[Type of Lifting Failure], Tables!A11, Lifting_Incidents[Region/District],Tables!$B$2))</f>
        <v>0</v>
      </c>
      <c r="D11" s="152">
        <f t="shared" si="0"/>
        <v>33</v>
      </c>
      <c r="E11" s="83"/>
      <c r="F11" s="83"/>
      <c r="G11" s="83"/>
      <c r="H11" s="83"/>
      <c r="I11" s="107"/>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row>
    <row r="12" spans="1:50" ht="21" customHeight="1" x14ac:dyDescent="0.35">
      <c r="A12" s="115" t="str">
        <f>'Dropdown Options'!D8</f>
        <v>Environmental Factors</v>
      </c>
      <c r="B12" s="149">
        <f>IF($B$2= "All",COUNTIFS(Lifting_Incidents[Date], "&lt;=" &amp; EOMONTH($B$1, -1), Lifting_Incidents[Type of Lifting Failure], A12), COUNTIFS(Lifting_Incidents[Date], "&lt;=" &amp; EOMONTH($B$1, -1), Lifting_Incidents[Type of Lifting Failure], A12, Lifting_Incidents[Region/District],Tables!$B$2))</f>
        <v>21</v>
      </c>
      <c r="C12" s="149">
        <f>IF($B$2="All", COUNTIFS(Lifting_Incidents[Date], "&gt;=" &amp; DATE(YEAR($B$1), MONTH($B$1), 1), Lifting_Incidents[Date], "&lt;=" &amp; EOMONTH($B$1, 0), Lifting_Incidents[Type of Lifting Failure], Tables!A12), COUNTIFS(Lifting_Incidents[Date], "&gt;=" &amp; DATE(YEAR($B$1), MONTH($B$1), 1), Lifting_Incidents[Date], "&lt;=" &amp; EOMONTH($B$1, 0), Lifting_Incidents[Type of Lifting Failure], Tables!A12, Lifting_Incidents[Region/District],Tables!$B$2))</f>
        <v>0</v>
      </c>
      <c r="D12" s="150">
        <f t="shared" si="0"/>
        <v>21</v>
      </c>
      <c r="E12" s="83"/>
      <c r="F12" s="83"/>
      <c r="G12" s="83"/>
      <c r="H12" s="83"/>
      <c r="I12" s="107"/>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row>
    <row r="13" spans="1:50" s="81" customFormat="1" ht="21" customHeight="1" x14ac:dyDescent="0.35">
      <c r="A13" s="114" t="str">
        <f>'Dropdown Options'!D9</f>
        <v>Rigging Equipment Snag or Contact</v>
      </c>
      <c r="B13" s="151">
        <f>IF($B$2= "All",COUNTIFS(Lifting_Incidents[Date], "&lt;=" &amp; EOMONTH($B$1, -1), Lifting_Incidents[Type of Lifting Failure], A13), COUNTIFS(Lifting_Incidents[Date], "&lt;=" &amp; EOMONTH($B$1, -1), Lifting_Incidents[Type of Lifting Failure], A13, Lifting_Incidents[Region/District],Tables!$B$2))</f>
        <v>32</v>
      </c>
      <c r="C13" s="151">
        <f>IF($B$2="All", COUNTIFS(Lifting_Incidents[Date], "&gt;=" &amp; DATE(YEAR($B$1), MONTH($B$1), 1), Lifting_Incidents[Date], "&lt;=" &amp; EOMONTH($B$1, 0), Lifting_Incidents[Type of Lifting Failure], Tables!A13), COUNTIFS(Lifting_Incidents[Date], "&gt;=" &amp; DATE(YEAR($B$1), MONTH($B$1), 1), Lifting_Incidents[Date], "&lt;=" &amp; EOMONTH($B$1, 0), Lifting_Incidents[Type of Lifting Failure], Tables!A13, Lifting_Incidents[Region/District],Tables!$B$2))</f>
        <v>1</v>
      </c>
      <c r="D13" s="152">
        <f t="shared" si="0"/>
        <v>33</v>
      </c>
      <c r="E13" s="83"/>
      <c r="F13" s="83"/>
      <c r="G13" s="83"/>
      <c r="H13" s="83"/>
      <c r="I13" s="106"/>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row>
    <row r="14" spans="1:50" ht="21" customHeight="1" x14ac:dyDescent="0.35">
      <c r="A14" s="113" t="str">
        <f>'Dropdown Options'!D10</f>
        <v>Maintenance Issue</v>
      </c>
      <c r="B14" s="149">
        <f>IF($B$2= "All",COUNTIFS(Lifting_Incidents[Date], "&lt;=" &amp; EOMONTH($B$1, -1), Lifting_Incidents[Type of Lifting Failure], A14), COUNTIFS(Lifting_Incidents[Date], "&lt;=" &amp; EOMONTH($B$1, -1), Lifting_Incidents[Type of Lifting Failure], A14, Lifting_Incidents[Region/District],Tables!$B$2))</f>
        <v>9</v>
      </c>
      <c r="C14" s="149">
        <f>IF($B$2="All", COUNTIFS(Lifting_Incidents[Date], "&gt;=" &amp; DATE(YEAR($B$1), MONTH($B$1), 1), Lifting_Incidents[Date], "&lt;=" &amp; EOMONTH($B$1, 0), Lifting_Incidents[Type of Lifting Failure], Tables!A14), COUNTIFS(Lifting_Incidents[Date], "&gt;=" &amp; DATE(YEAR($B$1), MONTH($B$1), 1), Lifting_Incidents[Date], "&lt;=" &amp; EOMONTH($B$1, 0), Lifting_Incidents[Type of Lifting Failure], Tables!A14, Lifting_Incidents[Region/District],Tables!$B$2))</f>
        <v>0</v>
      </c>
      <c r="D14" s="150">
        <f t="shared" si="0"/>
        <v>9</v>
      </c>
      <c r="E14" s="83"/>
      <c r="F14" s="83"/>
      <c r="G14" s="83"/>
      <c r="I14" s="107"/>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row>
    <row r="15" spans="1:50" ht="21" customHeight="1" x14ac:dyDescent="0.35">
      <c r="A15" s="113" t="str">
        <f>'Dropdown Options'!D11</f>
        <v>Other</v>
      </c>
      <c r="B15" s="149">
        <f>IF($B$2= "All",COUNTIFS(Lifting_Incidents[Date], "&lt;=" &amp; EOMONTH($B$1, -1), Lifting_Incidents[Type of Lifting Failure], A15), COUNTIFS(Lifting_Incidents[Date], "&lt;=" &amp; EOMONTH($B$1, -1), Lifting_Incidents[Type of Lifting Failure], A15, Lifting_Incidents[Region/District],Tables!$B$2))</f>
        <v>9</v>
      </c>
      <c r="C15" s="149">
        <f>IF($B$2="All", COUNTIFS(Lifting_Incidents[Date], "&gt;=" &amp; DATE(YEAR($B$1), MONTH($B$1), 1), Lifting_Incidents[Date], "&lt;=" &amp; EOMONTH($B$1, 0), Lifting_Incidents[Type of Lifting Failure], Tables!A15), COUNTIFS(Lifting_Incidents[Date], "&gt;=" &amp; DATE(YEAR($B$1), MONTH($B$1), 1), Lifting_Incidents[Date], "&lt;=" &amp; EOMONTH($B$1, 0), Lifting_Incidents[Type of Lifting Failure], Tables!A15, Lifting_Incidents[Region/District],Tables!$B$2))</f>
        <v>2</v>
      </c>
      <c r="D15" s="150">
        <f t="shared" si="0"/>
        <v>11</v>
      </c>
      <c r="E15" s="83"/>
      <c r="F15" s="83"/>
      <c r="G15" s="83"/>
      <c r="H15" s="83"/>
      <c r="I15" s="106"/>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row>
    <row r="16" spans="1:50" ht="21" customHeight="1" x14ac:dyDescent="0.35">
      <c r="A16" s="113" t="s">
        <v>63</v>
      </c>
      <c r="B16" s="149">
        <f>IF($B$2= "All",COUNTIFS(Lifting_Incidents[Date], "&lt;=" &amp; EOMONTH($B$1, -1), Lifting_Incidents[Type of Lifting Failure], A16), COUNTIFS(Lifting_Incidents[Date], "&lt;=" &amp; EOMONTH($B$1, -1), Lifting_Incidents[Type of Lifting Failure], A16, Lifting_Incidents[Region/District],Tables!$B$2))</f>
        <v>49</v>
      </c>
      <c r="C16" s="149">
        <f>IF($B$2="All", COUNTIFS(Lifting_Incidents[Date], "&gt;=" &amp; DATE(YEAR($B$1), MONTH($B$1), 1), Lifting_Incidents[Date], "&lt;=" &amp; EOMONTH($B$1, 0), Lifting_Incidents[Type of Lifting Failure], Tables!A16), COUNTIFS(Lifting_Incidents[Date], "&gt;=" &amp; DATE(YEAR($B$1), MONTH($B$1), 1), Lifting_Incidents[Date], "&lt;=" &amp; EOMONTH($B$1, 0), Lifting_Incidents[Type of Lifting Failure], Tables!A16, Lifting_Incidents[Region/District],Tables!$B$2))</f>
        <v>0</v>
      </c>
      <c r="D16" s="150">
        <f t="shared" si="0"/>
        <v>49</v>
      </c>
      <c r="E16" s="83"/>
      <c r="F16" s="83"/>
      <c r="G16" s="83"/>
      <c r="H16" s="83"/>
      <c r="I16" s="108"/>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row>
    <row r="17" spans="1:50" s="79" customFormat="1" ht="21" customHeight="1" x14ac:dyDescent="0.35">
      <c r="A17" s="114" t="s">
        <v>64</v>
      </c>
      <c r="B17" s="151">
        <f>IF($B$2= "All",COUNTIFS(Lifting_Incidents[Date], "&lt;=" &amp; EOMONTH($B$1, -1), Lifting_Incidents[Type of Lifting Failure], A17), COUNTIFS(Lifting_Incidents[Date], "&lt;=" &amp; EOMONTH($B$1, -1), Lifting_Incidents[Type of Lifting Failure], A17, Lifting_Incidents[Region/District],Tables!$B$2))</f>
        <v>22</v>
      </c>
      <c r="C17" s="151">
        <f>IF($B$2="All", COUNTIFS(Lifting_Incidents[Date], "&gt;=" &amp; DATE(YEAR($B$1), MONTH($B$1), 1), Lifting_Incidents[Date], "&lt;=" &amp; EOMONTH($B$1, 0), Lifting_Incidents[Type of Lifting Failure], Tables!A17), COUNTIFS(Lifting_Incidents[Date], "&gt;=" &amp; DATE(YEAR($B$1), MONTH($B$1), 1), Lifting_Incidents[Date], "&lt;=" &amp; EOMONTH($B$1, 0), Lifting_Incidents[Type of Lifting Failure], Tables!A17, Lifting_Incidents[Region/District],Tables!$B$2))</f>
        <v>10</v>
      </c>
      <c r="D17" s="152">
        <f t="shared" si="0"/>
        <v>32</v>
      </c>
      <c r="E17" s="83"/>
      <c r="F17" s="83"/>
      <c r="G17" s="83"/>
      <c r="H17" s="83"/>
      <c r="I17" s="108"/>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row>
    <row r="18" spans="1:50" ht="15.5" hidden="1" x14ac:dyDescent="0.35">
      <c r="A18" s="65"/>
      <c r="B18" s="66">
        <f>IF($B$2= "All",COUNTIFS(Lifting_Incidents[Date], "&lt;=" &amp; EOMONTH($B$1, -1), Lifting_Incidents[Type of Lifting Failure], A18), COUNTIFS(Lifting_Incidents[Date], "&lt;=" &amp; EOMONTH($B$1, -1), Lifting_Incidents[Type of Lifting Failure], A18, Lifting_Incidents[Region/District],Tables!$B$2))</f>
        <v>0</v>
      </c>
      <c r="C18" s="66">
        <f>IF($B$2="All", COUNTIFS(Lifting_Incidents[Date], "&gt;=" &amp; DATE(YEAR($B$1), MONTH($B$1), 1), Lifting_Incidents[Date], "&lt;=" &amp; EOMONTH($B$1, 0), Lifting_Incidents[Type of Lifting Failure], Tables!A18), COUNTIFS(Lifting_Incidents[Date], "&gt;=" &amp; DATE(YEAR($B$1), MONTH($B$1), 1), Lifting_Incidents[Date], "&lt;=" &amp; EOMONTH($B$1, 0), Lifting_Incidents[Type of Lifting Failure], Tables!A18, Lifting_Incidents[Region/District],Tables!$B$2))</f>
        <v>0</v>
      </c>
      <c r="D18" s="63">
        <f t="shared" si="0"/>
        <v>0</v>
      </c>
      <c r="E18" s="83"/>
      <c r="F18" s="83"/>
      <c r="G18" s="83"/>
      <c r="H18" s="83"/>
      <c r="I18" s="108"/>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row>
    <row r="19" spans="1:50" ht="15.5" hidden="1" x14ac:dyDescent="0.35">
      <c r="A19" s="19" t="str">
        <f>'Dropdown Options'!D12</f>
        <v>Human Error/Crane Operator</v>
      </c>
      <c r="B19" s="20">
        <f>IF($B$2= "All",COUNTIFS(Lifting_Incidents[Date], "&lt;=" &amp; EOMONTH($B$1, -1), Lifting_Incidents[Type of Lifting Failure], A19), COUNTIFS(Lifting_Incidents[Date], "&lt;=" &amp; EOMONTH($B$1, -1), Lifting_Incidents[Type of Lifting Failure], A19, Lifting_Incidents[Region/District],Tables!$B$2))</f>
        <v>0</v>
      </c>
      <c r="C19" s="20">
        <f>IF($B$2="All", COUNTIFS(Lifting_Incidents[Date], "&gt;=" &amp; DATE(YEAR($B$1), MONTH($B$1), 1), Lifting_Incidents[Date], "&lt;=" &amp; EOMONTH($B$1, 0), Lifting_Incidents[Type of Lifting Failure], Tables!A19), COUNTIFS(Lifting_Incidents[Date], "&gt;=" &amp; DATE(YEAR($B$1), MONTH($B$1), 1), Lifting_Incidents[Date], "&lt;=" &amp; EOMONTH($B$1, 0), Lifting_Incidents[Type of Lifting Failure], Tables!A19, Lifting_Incidents[Region/District],Tables!$B$2))</f>
        <v>0</v>
      </c>
      <c r="D19" s="63">
        <f t="shared" si="0"/>
        <v>0</v>
      </c>
      <c r="E19" s="83"/>
      <c r="F19" s="83"/>
      <c r="G19" s="83"/>
      <c r="H19" s="83"/>
      <c r="I19" s="108"/>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row>
    <row r="20" spans="1:50" ht="15.5" hidden="1" x14ac:dyDescent="0.35">
      <c r="A20" s="67" t="s">
        <v>65</v>
      </c>
      <c r="B20" s="68">
        <f>IF($B$2= "All",COUNTIFS(Lifting_Incidents[Date], "&lt;=" &amp; EOMONTH($B$1, -1), Lifting_Incidents[Type of Lifting Failure], A20), COUNTIFS(Lifting_Incidents[Date], "&lt;=" &amp; EOMONTH($B$1, -1), Lifting_Incidents[Type of Lifting Failure], A20, Lifting_Incidents[Region/District],Tables!$B$2))</f>
        <v>2</v>
      </c>
      <c r="C20" s="69">
        <f>IF($B$2="All", COUNTIFS(Lifting_Incidents[Date], "&gt;=" &amp; DATE(YEAR($B$1), MONTH($B$1), 1), Lifting_Incidents[Date], "&lt;=" &amp; EOMONTH($B$1, 0), Lifting_Incidents[Type of Lifting Failure], Tables!A20), COUNTIFS(Lifting_Incidents[Date], "&gt;=" &amp; DATE(YEAR($B$1), MONTH($B$1), 1), Lifting_Incidents[Date], "&lt;=" &amp; EOMONTH($B$1, 0), Lifting_Incidents[Type of Lifting Failure], Tables!A20, Lifting_Incidents[Region/District],Tables!$B$2))</f>
        <v>0</v>
      </c>
      <c r="D20" s="64">
        <f t="shared" si="0"/>
        <v>2</v>
      </c>
      <c r="E20" s="83"/>
      <c r="F20" s="83"/>
      <c r="G20" s="83"/>
      <c r="H20" s="83"/>
      <c r="I20" s="108"/>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row>
    <row r="21" spans="1:50" ht="15.5" hidden="1" x14ac:dyDescent="0.35">
      <c r="A21" s="67" t="s">
        <v>66</v>
      </c>
      <c r="B21" s="68">
        <f>IF($B$2= "All",COUNTIFS(Lifting_Incidents[Date], "&lt;=" &amp; EOMONTH($B$1, -1), Lifting_Incidents[Type of Lifting Failure], A21), COUNTIFS(Lifting_Incidents[Date], "&lt;=" &amp; EOMONTH($B$1, -1), Lifting_Incidents[Type of Lifting Failure], A21, Lifting_Incidents[Region/District],Tables!$B$2))</f>
        <v>2</v>
      </c>
      <c r="C21" s="69">
        <f>IF($B$2="All", COUNTIFS(Lifting_Incidents[Date], "&gt;=" &amp; DATE(YEAR($B$1), MONTH($B$1), 1), Lifting_Incidents[Date], "&lt;=" &amp; EOMONTH($B$1, 0), Lifting_Incidents[Type of Lifting Failure], Tables!A21), COUNTIFS(Lifting_Incidents[Date], "&gt;=" &amp; DATE(YEAR($B$1), MONTH($B$1), 1), Lifting_Incidents[Date], "&lt;=" &amp; EOMONTH($B$1, 0), Lifting_Incidents[Type of Lifting Failure], Tables!A21, Lifting_Incidents[Region/District],Tables!$B$2))</f>
        <v>0</v>
      </c>
      <c r="D21" s="64">
        <f t="shared" si="0"/>
        <v>2</v>
      </c>
      <c r="E21" s="83"/>
      <c r="F21" s="83"/>
      <c r="G21" s="83"/>
      <c r="H21" s="83"/>
      <c r="I21" s="108"/>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row>
    <row r="22" spans="1:50" ht="15.5" hidden="1" x14ac:dyDescent="0.35">
      <c r="A22" s="67" t="s">
        <v>67</v>
      </c>
      <c r="B22" s="68">
        <f>IF($B$2= "All",COUNTIFS(Lifting_Incidents[Date], "&lt;=" &amp; EOMONTH($B$1, -1), Lifting_Incidents[Type of Lifting Failure], A22), COUNTIFS(Lifting_Incidents[Date], "&lt;=" &amp; EOMONTH($B$1, -1), Lifting_Incidents[Type of Lifting Failure], A22, Lifting_Incidents[Region/District],Tables!$B$2))</f>
        <v>3</v>
      </c>
      <c r="C22" s="69">
        <f>IF($B$2="All", COUNTIFS(Lifting_Incidents[Date], "&gt;=" &amp; DATE(YEAR($B$1), MONTH($B$1), 1), Lifting_Incidents[Date], "&lt;=" &amp; EOMONTH($B$1, 0), Lifting_Incidents[Type of Lifting Failure], Tables!A22), COUNTIFS(Lifting_Incidents[Date], "&gt;=" &amp; DATE(YEAR($B$1), MONTH($B$1), 1), Lifting_Incidents[Date], "&lt;=" &amp; EOMONTH($B$1, 0), Lifting_Incidents[Type of Lifting Failure], Tables!A22, Lifting_Incidents[Region/District],Tables!$B$2))</f>
        <v>1</v>
      </c>
      <c r="D22" s="64">
        <f t="shared" si="0"/>
        <v>4</v>
      </c>
      <c r="E22" s="83"/>
      <c r="F22" s="83"/>
      <c r="G22" s="83"/>
      <c r="H22" s="83"/>
      <c r="I22" s="108"/>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row>
    <row r="23" spans="1:50" ht="15.5" hidden="1" x14ac:dyDescent="0.35">
      <c r="A23" s="67" t="s">
        <v>68</v>
      </c>
      <c r="B23" s="72">
        <f>IF($B$2= "All",COUNTIFS(Lifting_Incidents[Date], "&lt;=" &amp; EOMONTH($B$1, -1), Lifting_Incidents[Type of Lifting Failure], A23), COUNTIFS(Lifting_Incidents[Date], "&lt;=" &amp; EOMONTH($B$1, -1), Lifting_Incidents[Type of Lifting Failure], A23, Lifting_Incidents[Region/District],Tables!$B$2))</f>
        <v>1</v>
      </c>
      <c r="C23" s="69">
        <f>IF($B$2="All", COUNTIFS(Lifting_Incidents[Date], "&gt;=" &amp; DATE(YEAR($B$1), MONTH($B$1), 1), Lifting_Incidents[Date], "&lt;=" &amp; EOMONTH($B$1, 0), Lifting_Incidents[Type of Lifting Failure], Tables!A23), COUNTIFS(Lifting_Incidents[Date], "&gt;=" &amp; DATE(YEAR($B$1), MONTH($B$1), 1), Lifting_Incidents[Date], "&lt;=" &amp; EOMONTH($B$1, 0), Lifting_Incidents[Type of Lifting Failure], Tables!A23, Lifting_Incidents[Region/District],Tables!$B$2))</f>
        <v>0</v>
      </c>
      <c r="D23" s="64">
        <f t="shared" si="0"/>
        <v>1</v>
      </c>
      <c r="E23" s="83"/>
      <c r="F23" s="83"/>
      <c r="G23" s="83"/>
      <c r="H23" s="83"/>
      <c r="I23" s="108"/>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row>
    <row r="24" spans="1:50" ht="15.5" hidden="1" x14ac:dyDescent="0.35">
      <c r="A24" s="73" t="s">
        <v>69</v>
      </c>
      <c r="B24" s="72">
        <f>IF($B$2= "All",COUNTIFS(Lifting_Incidents[Date], "&lt;=" &amp; EOMONTH($B$1, -1), Lifting_Incidents[Type of Lifting Failure], A24), COUNTIFS(Lifting_Incidents[Date], "&lt;=" &amp; EOMONTH($B$1, -1), Lifting_Incidents[Type of Lifting Failure], A24, Lifting_Incidents[Region/District],Tables!$B$2))</f>
        <v>0</v>
      </c>
      <c r="C24" s="69">
        <f>IF($B$2="All", COUNTIFS(Lifting_Incidents[Date], "&gt;=" &amp; DATE(YEAR($B$1), MONTH($B$1), 1), Lifting_Incidents[Date], "&lt;=" &amp; EOMONTH($B$1, 0), Lifting_Incidents[Type of Lifting Failure], Tables!A24), COUNTIFS(Lifting_Incidents[Date], "&gt;=" &amp; DATE(YEAR($B$1), MONTH($B$1), 1), Lifting_Incidents[Date], "&lt;=" &amp; EOMONTH($B$1, 0), Lifting_Incidents[Type of Lifting Failure], Tables!A24, Lifting_Incidents[Region/District],Tables!$B$2))</f>
        <v>0</v>
      </c>
      <c r="D24" s="64">
        <f t="shared" si="0"/>
        <v>0</v>
      </c>
      <c r="E24" s="83"/>
      <c r="F24" s="83"/>
      <c r="G24" s="83"/>
      <c r="H24" s="83"/>
      <c r="I24" s="108"/>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row>
    <row r="25" spans="1:50" ht="15.5" hidden="1" x14ac:dyDescent="0.35">
      <c r="A25" s="67"/>
      <c r="B25" s="72"/>
      <c r="C25" s="69"/>
      <c r="D25" s="64"/>
      <c r="E25" s="83"/>
      <c r="F25" s="83"/>
      <c r="G25" s="83"/>
      <c r="H25" s="83"/>
      <c r="I25" s="108"/>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row>
    <row r="26" spans="1:50" s="79" customFormat="1" ht="17.5" x14ac:dyDescent="0.35">
      <c r="A26" s="115" t="s">
        <v>70</v>
      </c>
      <c r="B26" s="153">
        <f>IF($B$2= "All",COUNTIFS(Lifting_Incidents[Date], "&lt;=" &amp; EOMONTH($B$1, -1), Lifting_Incidents[Type of Lifting Failure], A26), COUNTIFS(Lifting_Incidents[Date], "&lt;=" &amp; EOMONTH($B$1, -1), Lifting_Incidents[Type of Lifting Failure], A26, Lifting_Incidents[Region/District],Tables!$B$2))</f>
        <v>1</v>
      </c>
      <c r="C26" s="155">
        <f>IF($B$2="All", COUNTIFS(Lifting_Incidents[Date], "&gt;=" &amp; DATE(YEAR($B$1), MONTH($B$1), 1), Lifting_Incidents[Date], "&lt;=" &amp; EOMONTH($B$1, 0), Lifting_Incidents[Type of Lifting Failure], Tables!A26), COUNTIFS(Lifting_Incidents[Date], "&gt;=" &amp; DATE(YEAR($B$1), MONTH($B$1), 1), Lifting_Incidents[Date], "&lt;=" &amp; EOMONTH($B$1, 0), Lifting_Incidents[Type of Lifting Failure], Tables!A26, Lifting_Incidents[Region/District],Tables!$B$2))</f>
        <v>1</v>
      </c>
      <c r="D26" s="154">
        <f t="shared" ref="D26:D48" si="1">IFERROR(B26+C26,"")</f>
        <v>2</v>
      </c>
      <c r="E26" s="83"/>
      <c r="F26" s="83"/>
      <c r="G26" s="83"/>
      <c r="H26" s="83"/>
      <c r="I26" s="108"/>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row>
    <row r="27" spans="1:50" s="79" customFormat="1" ht="21" customHeight="1" x14ac:dyDescent="0.35">
      <c r="A27" s="114" t="s">
        <v>67</v>
      </c>
      <c r="B27" s="151">
        <f>IF($B$2= "All",COUNTIFS(Lifting_Incidents[Date], "&lt;=" &amp; EOMONTH($B$1, -1), Lifting_Incidents[Type of Lifting Failure], A27), COUNTIFS(Lifting_Incidents[Date], "&lt;=" &amp; EOMONTH($B$1, -1), Lifting_Incidents[Type of Lifting Failure], A27, Lifting_Incidents[Region/District],Tables!$B$2))</f>
        <v>3</v>
      </c>
      <c r="C27" s="156">
        <f>IF($B$2="All", COUNTIFS(Lifting_Incidents[Date], "&gt;=" &amp; DATE(YEAR($B$1), MONTH($B$1), 1), Lifting_Incidents[Date], "&lt;=" &amp; EOMONTH($B$1, 0), Lifting_Incidents[Type of Lifting Failure], Tables!A27), COUNTIFS(Lifting_Incidents[Date], "&gt;=" &amp; DATE(YEAR($B$1), MONTH($B$1), 1), Lifting_Incidents[Date], "&lt;=" &amp; EOMONTH($B$1, 0), Lifting_Incidents[Type of Lifting Failure], Tables!A27, Lifting_Incidents[Region/District],Tables!$B$2))</f>
        <v>1</v>
      </c>
      <c r="D27" s="152">
        <f t="shared" si="1"/>
        <v>4</v>
      </c>
      <c r="E27" s="83"/>
      <c r="F27" s="83"/>
      <c r="G27" s="83"/>
      <c r="H27" s="83"/>
      <c r="I27" s="108"/>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row>
    <row r="28" spans="1:50" s="79" customFormat="1" ht="17.5" x14ac:dyDescent="0.35">
      <c r="A28" s="115" t="s">
        <v>71</v>
      </c>
      <c r="B28" s="153">
        <f>IF($B$2= "All",COUNTIFS(Lifting_Incidents[Date], "&lt;=" &amp; EOMONTH($B$1, -1), Lifting_Incidents[Type of Lifting Failure], A28), COUNTIFS(Lifting_Incidents[Date], "&lt;=" &amp; EOMONTH($B$1, -1), Lifting_Incidents[Type of Lifting Failure], A28, Lifting_Incidents[Region/District],Tables!$B$2))</f>
        <v>1</v>
      </c>
      <c r="C28" s="155">
        <f>IF($B$2="All", COUNTIFS(Lifting_Incidents[Date], "&gt;=" &amp; DATE(YEAR($B$1), MONTH($B$1), 1), Lifting_Incidents[Date], "&lt;=" &amp; EOMONTH($B$1, 0), Lifting_Incidents[Type of Lifting Failure], Tables!A28), COUNTIFS(Lifting_Incidents[Date], "&gt;=" &amp; DATE(YEAR($B$1), MONTH($B$1), 1), Lifting_Incidents[Date], "&lt;=" &amp; EOMONTH($B$1, 0), Lifting_Incidents[Type of Lifting Failure], Tables!A28, Lifting_Incidents[Region/District],Tables!$B$2))</f>
        <v>0</v>
      </c>
      <c r="D28" s="154">
        <f t="shared" si="1"/>
        <v>1</v>
      </c>
      <c r="E28" s="83"/>
      <c r="F28" s="83"/>
      <c r="G28" s="83"/>
      <c r="H28" s="83"/>
      <c r="I28" s="108"/>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row>
    <row r="29" spans="1:50" s="79" customFormat="1" ht="17.5" x14ac:dyDescent="0.35">
      <c r="A29" s="116" t="s">
        <v>72</v>
      </c>
      <c r="B29" s="157">
        <f>IF($B$2= "All",COUNTIFS(Lifting_Incidents[Date], "&lt;=" &amp; EOMONTH($B$1, -1), Lifting_Incidents[Type of Lifting Failure], A29), COUNTIFS(Lifting_Incidents[Date], "&lt;=" &amp; EOMONTH($B$1, -1), Lifting_Incidents[Type of Lifting Failure], A29, Lifting_Incidents[Region/District],Tables!$B$2))</f>
        <v>4</v>
      </c>
      <c r="C29" s="156">
        <f>IF($B$2="All", COUNTIFS(Lifting_Incidents[Date], "&gt;=" &amp; DATE(YEAR($B$1), MONTH($B$1), 1), Lifting_Incidents[Date], "&lt;=" &amp; EOMONTH($B$1, 0), Lifting_Incidents[Type of Lifting Failure], Tables!A29), COUNTIFS(Lifting_Incidents[Date], "&gt;=" &amp; DATE(YEAR($B$1), MONTH($B$1), 1), Lifting_Incidents[Date], "&lt;=" &amp; EOMONTH($B$1, 0), Lifting_Incidents[Type of Lifting Failure], Tables!A29, Lifting_Incidents[Region/District],Tables!$B$2))</f>
        <v>4</v>
      </c>
      <c r="D29" s="158">
        <f t="shared" si="1"/>
        <v>8</v>
      </c>
      <c r="E29" s="83"/>
      <c r="F29" s="83"/>
      <c r="G29" s="83"/>
      <c r="H29" s="83"/>
      <c r="I29" s="108"/>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row>
    <row r="30" spans="1:50" s="79" customFormat="1" ht="21" customHeight="1" x14ac:dyDescent="0.35">
      <c r="A30" s="115" t="s">
        <v>73</v>
      </c>
      <c r="B30" s="159">
        <f>IF($B$2= "All",COUNTIFS(Lifting_Incidents[Date], "&lt;=" &amp; EOMONTH($B$1, -1), Lifting_Incidents[Type of Lifting Failure], A30), COUNTIFS(Lifting_Incidents[Date], "&lt;=" &amp; EOMONTH($B$1, -1), Lifting_Incidents[Type of Lifting Failure], A30, Lifting_Incidents[Region/District],Tables!$B$2))</f>
        <v>21</v>
      </c>
      <c r="C30" s="155">
        <f>IF($B$2="All", COUNTIFS(Lifting_Incidents[Date], "&gt;=" &amp; DATE(YEAR($B$1), MONTH($B$1), 1), Lifting_Incidents[Date], "&lt;=" &amp; EOMONTH($B$1, 0), Lifting_Incidents[Type of Lifting Failure], Tables!A30), COUNTIFS(Lifting_Incidents[Date], "&gt;=" &amp; DATE(YEAR($B$1), MONTH($B$1), 1), Lifting_Incidents[Date], "&lt;=" &amp; EOMONTH($B$1, 0), Lifting_Incidents[Type of Lifting Failure], Tables!A30, Lifting_Incidents[Region/District],Tables!$B$2))</f>
        <v>7</v>
      </c>
      <c r="D30" s="154">
        <f t="shared" si="1"/>
        <v>28</v>
      </c>
      <c r="E30" s="83"/>
      <c r="F30" s="83"/>
      <c r="G30" s="83"/>
      <c r="H30" s="83"/>
      <c r="I30" s="108"/>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row>
    <row r="31" spans="1:50" s="79" customFormat="1" ht="21" customHeight="1" x14ac:dyDescent="0.35">
      <c r="A31" s="114" t="s">
        <v>953</v>
      </c>
      <c r="B31" s="151">
        <f>IF($B$2= "All",COUNTIFS(Lifting_Incidents[Date], "&lt;=" &amp; EOMONTH($B$1, -1), Lifting_Incidents[Type of Lifting Failure], A31), COUNTIFS(Lifting_Incidents[Date], "&lt;=" &amp; EOMONTH($B$1, -1), Lifting_Incidents[Type of Lifting Failure], A31, Lifting_Incidents[Region/District],Tables!$B$2))</f>
        <v>3</v>
      </c>
      <c r="C31" s="156">
        <f>IF($B$2="All", COUNTIFS(Lifting_Incidents[Date], "&gt;=" &amp; DATE(YEAR($B$1), MONTH($B$1), 1), Lifting_Incidents[Date], "&lt;=" &amp; EOMONTH($B$1, 0), Lifting_Incidents[Type of Lifting Failure], Tables!A31), COUNTIFS(Lifting_Incidents[Date], "&gt;=" &amp; DATE(YEAR($B$1), MONTH($B$1), 1), Lifting_Incidents[Date], "&lt;=" &amp; EOMONTH($B$1, 0), Lifting_Incidents[Type of Lifting Failure], Tables!A31, Lifting_Incidents[Region/District],Tables!$B$2))</f>
        <v>1</v>
      </c>
      <c r="D31" s="152">
        <f t="shared" si="1"/>
        <v>4</v>
      </c>
      <c r="E31" s="83"/>
      <c r="F31" s="83"/>
      <c r="G31" s="83"/>
      <c r="H31" s="83"/>
      <c r="I31" s="108"/>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row>
    <row r="32" spans="1:50" s="79" customFormat="1" ht="17.5" x14ac:dyDescent="0.35">
      <c r="A32" s="115" t="s">
        <v>75</v>
      </c>
      <c r="B32" s="153">
        <f>IF($B$2= "All",COUNTIFS(Lifting_Incidents[Date], "&lt;=" &amp; EOMONTH($B$1, -1), Lifting_Incidents[Type of Lifting Failure], A32), COUNTIFS(Lifting_Incidents[Date], "&lt;=" &amp; EOMONTH($B$1, -1), Lifting_Incidents[Type of Lifting Failure], A32, Lifting_Incidents[Region/District],Tables!$B$2))</f>
        <v>1</v>
      </c>
      <c r="C32" s="155">
        <f>IF($B$2="All", COUNTIFS(Lifting_Incidents[Date], "&gt;=" &amp; DATE(YEAR($B$1), MONTH($B$1), 1), Lifting_Incidents[Date], "&lt;=" &amp; EOMONTH($B$1, 0), Lifting_Incidents[Type of Lifting Failure], Tables!A32), COUNTIFS(Lifting_Incidents[Date], "&gt;=" &amp; DATE(YEAR($B$1), MONTH($B$1), 1), Lifting_Incidents[Date], "&lt;=" &amp; EOMONTH($B$1, 0), Lifting_Incidents[Type of Lifting Failure], Tables!A32, Lifting_Incidents[Region/District],Tables!$B$2))</f>
        <v>0</v>
      </c>
      <c r="D32" s="154">
        <f t="shared" si="1"/>
        <v>1</v>
      </c>
      <c r="E32" s="83"/>
      <c r="F32" s="83"/>
      <c r="G32" s="83"/>
      <c r="H32" s="83"/>
      <c r="I32" s="108"/>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row>
    <row r="33" spans="1:50" s="79" customFormat="1" ht="17.5" x14ac:dyDescent="0.35">
      <c r="A33" s="114" t="s">
        <v>76</v>
      </c>
      <c r="B33" s="151">
        <f>IF($B$2= "All",COUNTIFS(Lifting_Incidents[Date], "&lt;=" &amp; EOMONTH($B$1, -1), Lifting_Incidents[Type of Lifting Failure], A33), COUNTIFS(Lifting_Incidents[Date], "&lt;=" &amp; EOMONTH($B$1, -1), Lifting_Incidents[Type of Lifting Failure], A33, Lifting_Incidents[Region/District],Tables!$B$2))</f>
        <v>1</v>
      </c>
      <c r="C33" s="156">
        <f>IF($B$2="All", COUNTIFS(Lifting_Incidents[Date], "&gt;=" &amp; DATE(YEAR($B$1), MONTH($B$1), 1), Lifting_Incidents[Date], "&lt;=" &amp; EOMONTH($B$1, 0), Lifting_Incidents[Type of Lifting Failure], Tables!A33), COUNTIFS(Lifting_Incidents[Date], "&gt;=" &amp; DATE(YEAR($B$1), MONTH($B$1), 1), Lifting_Incidents[Date], "&lt;=" &amp; EOMONTH($B$1, 0), Lifting_Incidents[Type of Lifting Failure], Tables!A33, Lifting_Incidents[Region/District],Tables!$B$2))</f>
        <v>0</v>
      </c>
      <c r="D33" s="152">
        <f t="shared" si="1"/>
        <v>1</v>
      </c>
      <c r="E33" s="83"/>
      <c r="F33" s="83"/>
      <c r="G33" s="83"/>
      <c r="H33" s="83"/>
      <c r="I33" s="108"/>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row>
    <row r="34" spans="1:50" s="83" customFormat="1" ht="17.5" x14ac:dyDescent="0.35">
      <c r="A34" s="115" t="s">
        <v>1093</v>
      </c>
      <c r="B34" s="153">
        <f>IF($B$2= "All",COUNTIFS(Lifting_Incidents[Date], "&lt;=" &amp; EOMONTH($B$1, -1), Lifting_Incidents[Type of Lifting Failure], A34), COUNTIFS(Lifting_Incidents[Date], "&lt;=" &amp; EOMONTH($B$1, -1), Lifting_Incidents[Type of Lifting Failure], A34, Lifting_Incidents[Region/District],Tables!$B$2))</f>
        <v>0</v>
      </c>
      <c r="C34" s="155">
        <f>IF($B$2="All", COUNTIFS(Lifting_Incidents[Date], "&gt;=" &amp; DATE(YEAR($B$1), MONTH($B$1), 1), Lifting_Incidents[Date], "&lt;=" &amp; EOMONTH($B$1, 0), Lifting_Incidents[Type of Lifting Failure], Tables!A34), COUNTIFS(Lifting_Incidents[Date], "&gt;=" &amp; DATE(YEAR($B$1), MONTH($B$1), 1), Lifting_Incidents[Date], "&lt;=" &amp; EOMONTH($B$1, 0), Lifting_Incidents[Type of Lifting Failure], Tables!A34, Lifting_Incidents[Region/District],Tables!$B$2))</f>
        <v>0</v>
      </c>
      <c r="D34" s="154">
        <f>IFERROR(B34+C34,"")</f>
        <v>0</v>
      </c>
      <c r="I34" s="109"/>
    </row>
    <row r="35" spans="1:50" s="79" customFormat="1" ht="17.5" x14ac:dyDescent="0.35">
      <c r="A35" s="114" t="s">
        <v>1185</v>
      </c>
      <c r="B35" s="151">
        <f>IF($B$2= "All",COUNTIFS(Lifting_Incidents[Date], "&lt;=" &amp; EOMONTH($B$1, -1), Lifting_Incidents[Type of Lifting Failure], A35), COUNTIFS(Lifting_Incidents[Date], "&lt;=" &amp; EOMONTH($B$1, -1), Lifting_Incidents[Type of Lifting Failure], A35, Lifting_Incidents[Region/District],Tables!$B$2))</f>
        <v>0</v>
      </c>
      <c r="C35" s="156">
        <f>IF($B$2="All", COUNTIFS(Lifting_Incidents[Date], "&gt;=" &amp; DATE(YEAR($B$1), MONTH($B$1), 1), Lifting_Incidents[Date], "&lt;=" &amp; EOMONTH($B$1, 0), Lifting_Incidents[Type of Lifting Failure], Tables!A35), COUNTIFS(Lifting_Incidents[Date], "&gt;=" &amp; DATE(YEAR($B$1), MONTH($B$1), 1), Lifting_Incidents[Date], "&lt;=" &amp; EOMONTH($B$1, 0), Lifting_Incidents[Type of Lifting Failure], Tables!A35, Lifting_Incidents[Region/District],Tables!$B$2))</f>
        <v>1</v>
      </c>
      <c r="D35" s="152">
        <f>IFERROR(B35+C35,"")</f>
        <v>1</v>
      </c>
      <c r="E35" s="83"/>
      <c r="F35" s="83"/>
      <c r="G35" s="83"/>
      <c r="H35" s="83"/>
      <c r="I35" s="108"/>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row>
    <row r="36" spans="1:50" s="83" customFormat="1" ht="17.5" x14ac:dyDescent="0.35">
      <c r="A36" s="115" t="s">
        <v>1139</v>
      </c>
      <c r="B36" s="153">
        <f>IF($B$2= "All",COUNTIFS(Lifting_Incidents[Date], "&lt;=" &amp; EOMONTH($B$1, -1), Lifting_Incidents[Type of Lifting Failure], A36), COUNTIFS(Lifting_Incidents[Date], "&lt;=" &amp; EOMONTH($B$1, -1), Lifting_Incidents[Type of Lifting Failure], A36, Lifting_Incidents[Region/District],Tables!$B$2))</f>
        <v>0</v>
      </c>
      <c r="C36" s="155">
        <f>IF($B$2="All", COUNTIFS(Lifting_Incidents[Date], "&gt;=" &amp; DATE(YEAR($B$1), MONTH($B$1), 1), Lifting_Incidents[Date], "&lt;=" &amp; EOMONTH($B$1, 0), Lifting_Incidents[Type of Lifting Failure], Tables!A36), COUNTIFS(Lifting_Incidents[Date], "&gt;=" &amp; DATE(YEAR($B$1), MONTH($B$1), 1), Lifting_Incidents[Date], "&lt;=" &amp; EOMONTH($B$1, 0), Lifting_Incidents[Type of Lifting Failure], Tables!A36, Lifting_Incidents[Region/District],Tables!$B$2))</f>
        <v>1</v>
      </c>
      <c r="D36" s="154">
        <f>IFERROR(B36+C36,"")</f>
        <v>1</v>
      </c>
      <c r="I36" s="109"/>
    </row>
    <row r="37" spans="1:50" s="110" customFormat="1" ht="21" customHeight="1" x14ac:dyDescent="0.35">
      <c r="A37" s="114" t="s">
        <v>77</v>
      </c>
      <c r="B37" s="151">
        <f>IF($B$2= "All",COUNTIFS(Lifting_Incidents[Date], "&lt;=" &amp; EOMONTH($B$1, -1), Lifting_Incidents[Type of Lifting Failure], A37), COUNTIFS(Lifting_Incidents[Date], "&lt;=" &amp; EOMONTH($B$1, -1), Lifting_Incidents[Type of Lifting Failure], A37, Lifting_Incidents[Region/District],Tables!$B$2))</f>
        <v>2</v>
      </c>
      <c r="C37" s="156">
        <f>IF($B$2="All", COUNTIFS(Lifting_Incidents[Date], "&gt;=" &amp; DATE(YEAR($B$1), MONTH($B$1), 1), Lifting_Incidents[Date], "&lt;=" &amp; EOMONTH($B$1, 0), Lifting_Incidents[Type of Lifting Failure], Tables!A37), COUNTIFS(Lifting_Incidents[Date], "&gt;=" &amp; DATE(YEAR($B$1), MONTH($B$1), 1), Lifting_Incidents[Date], "&lt;=" &amp; EOMONTH($B$1, 0), Lifting_Incidents[Type of Lifting Failure], Tables!A37, Lifting_Incidents[Region/District],Tables!$B$2))</f>
        <v>0</v>
      </c>
      <c r="D37" s="152">
        <f t="shared" si="1"/>
        <v>2</v>
      </c>
      <c r="E37" s="83"/>
      <c r="F37" s="83"/>
      <c r="G37" s="83"/>
      <c r="H37" s="83"/>
      <c r="I37" s="109"/>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row>
    <row r="38" spans="1:50" s="81" customFormat="1" ht="17.5" x14ac:dyDescent="0.35">
      <c r="A38" s="115" t="s">
        <v>83</v>
      </c>
      <c r="B38" s="153">
        <f>IF($B$2= "All",COUNTIFS(Lifting_Incidents[Date], "&lt;=" &amp; EOMONTH($B$1, -1), Lifting_Incidents[Type of Lifting Failure], A38), COUNTIFS(Lifting_Incidents[Date], "&lt;=" &amp; EOMONTH($B$1, -1), Lifting_Incidents[Type of Lifting Failure], A38, Lifting_Incidents[Region/District],Tables!$B$2))</f>
        <v>9</v>
      </c>
      <c r="C38" s="155">
        <f>IF($B$2="All", COUNTIFS(Lifting_Incidents[Date], "&gt;=" &amp; DATE(YEAR($B$1), MONTH($B$1), 1), Lifting_Incidents[Date], "&lt;=" &amp; EOMONTH($B$1, 0), Lifting_Incidents[Type of Lifting Failure], Tables!A38), COUNTIFS(Lifting_Incidents[Date], "&gt;=" &amp; DATE(YEAR($B$1), MONTH($B$1), 1), Lifting_Incidents[Date], "&lt;=" &amp; EOMONTH($B$1, 0), Lifting_Incidents[Type of Lifting Failure], Tables!A38, Lifting_Incidents[Region/District],Tables!$B$2))</f>
        <v>0</v>
      </c>
      <c r="D38" s="154">
        <f>IFERROR(B38+C38,"")</f>
        <v>9</v>
      </c>
      <c r="E38" s="83"/>
      <c r="F38" s="83"/>
      <c r="G38" s="83"/>
      <c r="H38" s="83"/>
      <c r="I38" s="109"/>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row>
    <row r="39" spans="1:50" s="110" customFormat="1" ht="17.5" x14ac:dyDescent="0.35">
      <c r="A39" s="114" t="s">
        <v>1145</v>
      </c>
      <c r="B39" s="151">
        <f>IF($B$2= "All",COUNTIFS(Lifting_Incidents[Date], "&lt;=" &amp; EOMONTH($B$1, -1), Lifting_Incidents[Type of Lifting Failure], A39), COUNTIFS(Lifting_Incidents[Date], "&lt;=" &amp; EOMONTH($B$1, -1), Lifting_Incidents[Type of Lifting Failure], A39, Lifting_Incidents[Region/District],Tables!$B$2))</f>
        <v>0</v>
      </c>
      <c r="C39" s="156">
        <f>IF($B$2="All", COUNTIFS(Lifting_Incidents[Date], "&gt;=" &amp; DATE(YEAR($B$1), MONTH($B$1), 1), Lifting_Incidents[Date], "&lt;=" &amp; EOMONTH($B$1, 0), Lifting_Incidents[Type of Lifting Failure], Tables!A39), COUNTIFS(Lifting_Incidents[Date], "&gt;=" &amp; DATE(YEAR($B$1), MONTH($B$1), 1), Lifting_Incidents[Date], "&lt;=" &amp; EOMONTH($B$1, 0), Lifting_Incidents[Type of Lifting Failure], Tables!A39, Lifting_Incidents[Region/District],Tables!$B$2))</f>
        <v>3</v>
      </c>
      <c r="D39" s="152">
        <f>IFERROR(B39+C39,"")</f>
        <v>3</v>
      </c>
      <c r="E39" s="83"/>
      <c r="F39" s="83"/>
      <c r="G39" s="83"/>
      <c r="H39" s="83"/>
      <c r="I39" s="109"/>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row>
    <row r="40" spans="1:50" s="81" customFormat="1" ht="17.5" x14ac:dyDescent="0.35">
      <c r="A40" s="115" t="s">
        <v>1099</v>
      </c>
      <c r="B40" s="153">
        <f>IF($B$2= "All",COUNTIFS(Lifting_Incidents[Date], "&lt;=" &amp; EOMONTH($B$1, -1), Lifting_Incidents[Type of Lifting Failure], A40), COUNTIFS(Lifting_Incidents[Date], "&lt;=" &amp; EOMONTH($B$1, -1), Lifting_Incidents[Type of Lifting Failure], A40, Lifting_Incidents[Region/District],Tables!$B$2))</f>
        <v>1</v>
      </c>
      <c r="C40" s="155">
        <f>IF($B$2="All", COUNTIFS(Lifting_Incidents[Date], "&gt;=" &amp; DATE(YEAR($B$1), MONTH($B$1), 1), Lifting_Incidents[Date], "&lt;=" &amp; EOMONTH($B$1, 0), Lifting_Incidents[Type of Lifting Failure], Tables!A40), COUNTIFS(Lifting_Incidents[Date], "&gt;=" &amp; DATE(YEAR($B$1), MONTH($B$1), 1), Lifting_Incidents[Date], "&lt;=" &amp; EOMONTH($B$1, 0), Lifting_Incidents[Type of Lifting Failure], Tables!A40, Lifting_Incidents[Region/District],Tables!$B$2))</f>
        <v>0</v>
      </c>
      <c r="D40" s="154">
        <f>IFERROR(B40+C40,"")</f>
        <v>1</v>
      </c>
      <c r="E40" s="83"/>
      <c r="F40" s="83"/>
      <c r="G40" s="83"/>
      <c r="H40" s="83"/>
      <c r="I40" s="109"/>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row>
    <row r="41" spans="1:50" s="110" customFormat="1" ht="17.5" x14ac:dyDescent="0.35">
      <c r="A41" s="114" t="s">
        <v>1158</v>
      </c>
      <c r="B41" s="151">
        <f>IF($B$2= "All",COUNTIFS(Lifting_Incidents[Date], "&lt;=" &amp; EOMONTH($B$1, -1), Lifting_Incidents[Type of Lifting Failure], A41), COUNTIFS(Lifting_Incidents[Date], "&lt;=" &amp; EOMONTH($B$1, -1), Lifting_Incidents[Type of Lifting Failure], A41, Lifting_Incidents[Region/District],Tables!$B$2))</f>
        <v>0</v>
      </c>
      <c r="C41" s="156">
        <f>IF($B$2="All", COUNTIFS(Lifting_Incidents[Date], "&gt;=" &amp; DATE(YEAR($B$1), MONTH($B$1), 1), Lifting_Incidents[Date], "&lt;=" &amp; EOMONTH($B$1, 0), Lifting_Incidents[Type of Lifting Failure], Tables!A41), COUNTIFS(Lifting_Incidents[Date], "&gt;=" &amp; DATE(YEAR($B$1), MONTH($B$1), 1), Lifting_Incidents[Date], "&lt;=" &amp; EOMONTH($B$1, 0), Lifting_Incidents[Type of Lifting Failure], Tables!A41, Lifting_Incidents[Region/District],Tables!$B$2))</f>
        <v>1</v>
      </c>
      <c r="D41" s="152">
        <f>IFERROR(B41+C41,"")</f>
        <v>1</v>
      </c>
      <c r="E41" s="83"/>
      <c r="F41" s="83"/>
      <c r="G41" s="83"/>
      <c r="H41" s="83"/>
      <c r="I41" s="109"/>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row>
    <row r="42" spans="1:50" s="83" customFormat="1" ht="17.5" x14ac:dyDescent="0.35">
      <c r="A42" s="115" t="s">
        <v>65</v>
      </c>
      <c r="B42" s="153">
        <f>IF($B$2= "All",COUNTIFS(Lifting_Incidents[Date], "&lt;=" &amp; EOMONTH($B$1, -1), Lifting_Incidents[Type of Lifting Failure], A42), COUNTIFS(Lifting_Incidents[Date], "&lt;=" &amp; EOMONTH($B$1, -1), Lifting_Incidents[Type of Lifting Failure], A42, Lifting_Incidents[Region/District],Tables!$B$2))</f>
        <v>2</v>
      </c>
      <c r="C42" s="155">
        <f>IF($B$2="All", COUNTIFS(Lifting_Incidents[Date], "&gt;=" &amp; DATE(YEAR($B$1), MONTH($B$1), 1), Lifting_Incidents[Date], "&lt;=" &amp; EOMONTH($B$1, 0), Lifting_Incidents[Type of Lifting Failure], Tables!A42), COUNTIFS(Lifting_Incidents[Date], "&gt;=" &amp; DATE(YEAR($B$1), MONTH($B$1), 1), Lifting_Incidents[Date], "&lt;=" &amp; EOMONTH($B$1, 0), Lifting_Incidents[Type of Lifting Failure], Tables!A42, Lifting_Incidents[Region/District],Tables!$B$2))</f>
        <v>0</v>
      </c>
      <c r="D42" s="154">
        <f t="shared" si="1"/>
        <v>2</v>
      </c>
      <c r="I42" s="109"/>
    </row>
    <row r="43" spans="1:50" s="110" customFormat="1" ht="17.5" x14ac:dyDescent="0.35">
      <c r="A43" s="116" t="s">
        <v>78</v>
      </c>
      <c r="B43" s="157">
        <f>IF($B$2= "All",COUNTIFS(Lifting_Incidents[Date], "&lt;=" &amp; EOMONTH($B$1, -1), Lifting_Incidents[Type of Lifting Failure], A43), COUNTIFS(Lifting_Incidents[Date], "&lt;=" &amp; EOMONTH($B$1, -1), Lifting_Incidents[Type of Lifting Failure], A43, Lifting_Incidents[Region/District],Tables!$B$2))</f>
        <v>4</v>
      </c>
      <c r="C43" s="156">
        <f>IF($B$2="All", COUNTIFS(Lifting_Incidents[Date], "&gt;=" &amp; DATE(YEAR($B$1), MONTH($B$1), 1), Lifting_Incidents[Date], "&lt;=" &amp; EOMONTH($B$1, 0), Lifting_Incidents[Type of Lifting Failure], Tables!A43), COUNTIFS(Lifting_Incidents[Date], "&gt;=" &amp; DATE(YEAR($B$1), MONTH($B$1), 1), Lifting_Incidents[Date], "&lt;=" &amp; EOMONTH($B$1, 0), Lifting_Incidents[Type of Lifting Failure], Tables!A43, Lifting_Incidents[Region/District],Tables!$B$2))</f>
        <v>1</v>
      </c>
      <c r="D43" s="158">
        <f t="shared" si="1"/>
        <v>5</v>
      </c>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row>
    <row r="44" spans="1:50" s="83" customFormat="1" ht="17.5" x14ac:dyDescent="0.35">
      <c r="A44" s="117" t="s">
        <v>79</v>
      </c>
      <c r="B44" s="159">
        <f>IF($B$2= "All",COUNTIFS(Lifting_Incidents[Date], "&lt;=" &amp; EOMONTH($B$1, -1), Lifting_Incidents[Type of Lifting Failure], A44), COUNTIFS(Lifting_Incidents[Date], "&lt;=" &amp; EOMONTH($B$1, -1), Lifting_Incidents[Type of Lifting Failure], A44, Lifting_Incidents[Region/District],Tables!$B$2))</f>
        <v>2</v>
      </c>
      <c r="C44" s="155">
        <f>IF($B$2="All", COUNTIFS(Lifting_Incidents[Date], "&gt;=" &amp; DATE(YEAR($B$1), MONTH($B$1), 1), Lifting_Incidents[Date], "&lt;=" &amp; EOMONTH($B$1, 0), Lifting_Incidents[Type of Lifting Failure], Tables!A44), COUNTIFS(Lifting_Incidents[Date], "&gt;=" &amp; DATE(YEAR($B$1), MONTH($B$1), 1), Lifting_Incidents[Date], "&lt;=" &amp; EOMONTH($B$1, 0), Lifting_Incidents[Type of Lifting Failure], Tables!A44, Lifting_Incidents[Region/District],Tables!$B$2))</f>
        <v>0</v>
      </c>
      <c r="D44" s="160">
        <f t="shared" si="1"/>
        <v>2</v>
      </c>
    </row>
    <row r="45" spans="1:50" ht="17.5" x14ac:dyDescent="0.35">
      <c r="A45" s="117" t="s">
        <v>80</v>
      </c>
      <c r="B45" s="159">
        <f>IF($B$2= "All",COUNTIFS(Lifting_Incidents[Date], "&lt;=" &amp; EOMONTH($B$1, -1), Lifting_Incidents[Type of Lifting Failure], A45), COUNTIFS(Lifting_Incidents[Date], "&lt;=" &amp; EOMONTH($B$1, -1), Lifting_Incidents[Type of Lifting Failure], A45, Lifting_Incidents[Region/District],Tables!$B$2))</f>
        <v>5</v>
      </c>
      <c r="C45" s="155">
        <f>IF($B$2="All", COUNTIFS(Lifting_Incidents[Date], "&gt;=" &amp; DATE(YEAR($B$1), MONTH($B$1), 1), Lifting_Incidents[Date], "&lt;=" &amp; EOMONTH($B$1, 0), Lifting_Incidents[Type of Lifting Failure], Tables!A45), COUNTIFS(Lifting_Incidents[Date], "&gt;=" &amp; DATE(YEAR($B$1), MONTH($B$1), 1), Lifting_Incidents[Date], "&lt;=" &amp; EOMONTH($B$1, 0), Lifting_Incidents[Type of Lifting Failure], Tables!A45, Lifting_Incidents[Region/District],Tables!$B$2))</f>
        <v>0</v>
      </c>
      <c r="D45" s="160">
        <f t="shared" si="1"/>
        <v>5</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row>
    <row r="46" spans="1:50" s="111" customFormat="1" ht="21" customHeight="1" x14ac:dyDescent="0.35">
      <c r="A46" s="118" t="s">
        <v>81</v>
      </c>
      <c r="B46" s="161">
        <f>IF($B$2= "All",COUNTIFS(Lifting_Incidents[Date], "&lt;=" &amp; EOMONTH($B$1, -1), Lifting_Incidents[Type of Lifting Failure], A46), COUNTIFS(Lifting_Incidents[Date], "&lt;=" &amp; EOMONTH($B$1, -1), Lifting_Incidents[Type of Lifting Failure], A46, Lifting_Incidents[Region/District],Tables!$B$2))</f>
        <v>1</v>
      </c>
      <c r="C46" s="162">
        <f>IF($B$2="All", COUNTIFS(Lifting_Incidents[Date], "&gt;=" &amp; DATE(YEAR($B$1), MONTH($B$1), 1), Lifting_Incidents[Date], "&lt;=" &amp; EOMONTH($B$1, 0), Lifting_Incidents[Type of Lifting Failure], Tables!A46), COUNTIFS(Lifting_Incidents[Date], "&gt;=" &amp; DATE(YEAR($B$1), MONTH($B$1), 1), Lifting_Incidents[Date], "&lt;=" &amp; EOMONTH($B$1, 0), Lifting_Incidents[Type of Lifting Failure], Tables!A46, Lifting_Incidents[Region/District],Tables!$B$2))</f>
        <v>0</v>
      </c>
      <c r="D46" s="163">
        <f t="shared" si="1"/>
        <v>1</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row>
    <row r="47" spans="1:50" s="83" customFormat="1" ht="21" customHeight="1" x14ac:dyDescent="0.35">
      <c r="A47" s="117" t="s">
        <v>82</v>
      </c>
      <c r="B47" s="159">
        <f>IF($B$2= "All",COUNTIFS(Lifting_Incidents[Date], "&lt;=" &amp; EOMONTH($B$1, -1), Lifting_Incidents[Type of Lifting Failure], A47), COUNTIFS(Lifting_Incidents[Date], "&lt;=" &amp; EOMONTH($B$1, -1), Lifting_Incidents[Type of Lifting Failure], A47, Lifting_Incidents[Region/District],Tables!$B$2))</f>
        <v>12</v>
      </c>
      <c r="C47" s="155">
        <f>IF($B$2="All", COUNTIFS(Lifting_Incidents[Date], "&gt;=" &amp; DATE(YEAR($B$1), MONTH($B$1), 1), Lifting_Incidents[Date], "&lt;=" &amp; EOMONTH($B$1, 0), Lifting_Incidents[Type of Lifting Failure], Tables!A47), COUNTIFS(Lifting_Incidents[Date], "&gt;=" &amp; DATE(YEAR($B$1), MONTH($B$1), 1), Lifting_Incidents[Date], "&lt;=" &amp; EOMONTH($B$1, 0), Lifting_Incidents[Type of Lifting Failure], Tables!A47, Lifting_Incidents[Region/District],Tables!$B$2))</f>
        <v>5</v>
      </c>
      <c r="D47" s="160">
        <f t="shared" si="1"/>
        <v>17</v>
      </c>
    </row>
    <row r="48" spans="1:50" s="112" customFormat="1" ht="21" customHeight="1" x14ac:dyDescent="0.35">
      <c r="A48" s="114" t="s">
        <v>78</v>
      </c>
      <c r="B48" s="157">
        <f>IF($B$2= "All",COUNTIFS(Lifting_Incidents[Date], "&lt;=" &amp; EOMONTH($B$1, -1), Lifting_Incidents[Type of Lifting Failure], A48), COUNTIFS(Lifting_Incidents[Date], "&lt;=" &amp; EOMONTH($B$1, -1), Lifting_Incidents[Type of Lifting Failure], A48, Lifting_Incidents[Region/District],Tables!$B$2))</f>
        <v>4</v>
      </c>
      <c r="C48" s="156">
        <f>IF($B$2="All", COUNTIFS(Lifting_Incidents[Date], "&gt;=" &amp; DATE(YEAR($B$1), MONTH($B$1), 1), Lifting_Incidents[Date], "&lt;=" &amp; EOMONTH($B$1, 0), Lifting_Incidents[Type of Lifting Failure], Tables!A48), COUNTIFS(Lifting_Incidents[Date], "&gt;=" &amp; DATE(YEAR($B$1), MONTH($B$1), 1), Lifting_Incidents[Date], "&lt;=" &amp; EOMONTH($B$1, 0), Lifting_Incidents[Type of Lifting Failure], Tables!A48, Lifting_Incidents[Region/District],Tables!$B$2))</f>
        <v>1</v>
      </c>
      <c r="D48" s="152">
        <f t="shared" si="1"/>
        <v>5</v>
      </c>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row>
    <row r="49" spans="1:50" ht="21" customHeight="1" x14ac:dyDescent="0.35">
      <c r="A49" s="115" t="s">
        <v>1057</v>
      </c>
      <c r="B49" s="159">
        <f>IF($B$2= "All",COUNTIFS(Lifting_Incidents[Date], "&lt;=" &amp; EOMONTH($B$1, -1), Lifting_Incidents[Type of Lifting Failure], A49), COUNTIFS(Lifting_Incidents[Date], "&lt;=" &amp; EOMONTH($B$1, -1), Lifting_Incidents[Type of Lifting Failure], A49, Lifting_Incidents[Region/District],Tables!$B$2))</f>
        <v>1</v>
      </c>
      <c r="C49" s="155">
        <f>IF($B$2="All", COUNTIFS(Lifting_Incidents[Date], "&gt;=" &amp; DATE(YEAR($B$1), MONTH($B$1), 1), Lifting_Incidents[Date], "&lt;=" &amp; EOMONTH($B$1, 0), Lifting_Incidents[Type of Lifting Failure], Tables!A49), COUNTIFS(Lifting_Incidents[Date], "&gt;=" &amp; DATE(YEAR($B$1), MONTH($B$1), 1), Lifting_Incidents[Date], "&lt;=" &amp; EOMONTH($B$1, 0), Lifting_Incidents[Type of Lifting Failure], Tables!A49, Lifting_Incidents[Region/District],Tables!$B$2))</f>
        <v>0</v>
      </c>
      <c r="D49" s="154">
        <f>IFERROR(B49+C49,"")</f>
        <v>1</v>
      </c>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row>
    <row r="50" spans="1:50" ht="17.5" customHeight="1" x14ac:dyDescent="0.35">
      <c r="A50" s="116" t="s">
        <v>1090</v>
      </c>
      <c r="B50" s="157">
        <f>IF($B$2= "All",COUNTIFS(Lifting_Incidents[Date], "&lt;=" &amp; EOMONTH($B$1, -1), Lifting_Incidents[Type of Lifting Failure], A50), COUNTIFS(Lifting_Incidents[Date], "&lt;=" &amp; EOMONTH($B$1, -1), Lifting_Incidents[Type of Lifting Failure], A50, Lifting_Incidents[Region/District],Tables!$B$2))</f>
        <v>1</v>
      </c>
      <c r="C50" s="156">
        <f>IF($B$2="All", COUNTIFS(Lifting_Incidents[Date], "&gt;=" &amp; DATE(YEAR($B$1), MONTH($B$1), 1), Lifting_Incidents[Date], "&lt;=" &amp; EOMONTH($B$1, 0), Lifting_Incidents[Type of Lifting Failure], Tables!A50), COUNTIFS(Lifting_Incidents[Date], "&gt;=" &amp; DATE(YEAR($B$1), MONTH($B$1), 1), Lifting_Incidents[Date], "&lt;=" &amp; EOMONTH($B$1, 0), Lifting_Incidents[Type of Lifting Failure], Tables!A50, Lifting_Incidents[Region/District],Tables!$B$2))</f>
        <v>0</v>
      </c>
      <c r="D50" s="158">
        <f>IFERROR(B50+C50,"")</f>
        <v>1</v>
      </c>
      <c r="H50" s="138"/>
    </row>
    <row r="51" spans="1:50" ht="21" customHeight="1" x14ac:dyDescent="0.4">
      <c r="A51" s="174" t="s">
        <v>84</v>
      </c>
      <c r="B51" s="174" t="str">
        <f>VLOOKUP($B$1,'Dropdown Options'!$I$2:$J$20,2,FALSE)</f>
        <v>January 2025 - February 2026</v>
      </c>
      <c r="C51" s="175" t="str">
        <f>B1</f>
        <v>March 2026</v>
      </c>
      <c r="D51" s="176" t="s">
        <v>19</v>
      </c>
      <c r="H51" s="139"/>
    </row>
    <row r="52" spans="1:50" ht="21" customHeight="1" x14ac:dyDescent="0.4">
      <c r="A52" s="113" t="str">
        <f>'Dropdown Options'!E2</f>
        <v>Piping/Casing</v>
      </c>
      <c r="B52" s="119">
        <f>IF($B$2= "All",COUNTIFS(Lifting_Incidents[Date], "&lt;=" &amp; EOMONTH($B$1, -1), Lifting_Incidents[Item Lifted Category], A52), COUNTIFS(Lifting_Incidents[Date], "&lt;=" &amp; EOMONTH($B$1, -1), Lifting_Incidents[Item Lifted Category], A52, Lifting_Incidents[Region/District],Tables!$B$2))</f>
        <v>55</v>
      </c>
      <c r="C52" s="119">
        <f>IF($B$2="All", COUNTIFS(Lifting_Incidents[Date], "&gt;=" &amp; DATE(YEAR($B$1), MONTH($B$1), 1), Lifting_Incidents[Date], "&lt;=" &amp; EOMONTH($B$1, 0), Lifting_Incidents[Item Lifted Category], Tables!A52), COUNTIFS(Lifting_Incidents[Date], "&gt;=" &amp; DATE(YEAR($B$1), MONTH($B$1), 1), Lifting_Incidents[Date], "&lt;=" &amp; EOMONTH($B$1, 0), Lifting_Incidents[Item Lifted Category], Tables!A52, Lifting_Incidents[Region/District],Tables!$B$2))</f>
        <v>1</v>
      </c>
      <c r="D52" s="120">
        <f t="shared" ref="D52:D71" si="2">IFERROR(B52+C52,"")</f>
        <v>56</v>
      </c>
    </row>
    <row r="53" spans="1:50" ht="21" customHeight="1" x14ac:dyDescent="0.4">
      <c r="A53" s="141" t="str">
        <f>'Dropdown Options'!E3</f>
        <v>Supply Container</v>
      </c>
      <c r="B53" s="177">
        <f>IF($B$2= "All",COUNTIFS(Lifting_Incidents[Date], "&lt;=" &amp; EOMONTH($B$1, -1), Lifting_Incidents[Item Lifted Category], A53), COUNTIFS(Lifting_Incidents[Date], "&lt;=" &amp; EOMONTH($B$1, -1), Lifting_Incidents[Item Lifted Category], A53, Lifting_Incidents[Region/District],Tables!$B$2))</f>
        <v>38</v>
      </c>
      <c r="C53" s="177">
        <f>IF($B$2="All", COUNTIFS(Lifting_Incidents[Date], "&gt;=" &amp; DATE(YEAR($B$1), MONTH($B$1), 1), Lifting_Incidents[Date], "&lt;=" &amp; EOMONTH($B$1, 0), Lifting_Incidents[Item Lifted Category], Tables!A53), COUNTIFS(Lifting_Incidents[Date], "&gt;=" &amp; DATE(YEAR($B$1), MONTH($B$1), 1), Lifting_Incidents[Date], "&lt;=" &amp; EOMONTH($B$1, 0), Lifting_Incidents[Item Lifted Category], Tables!A53, Lifting_Incidents[Region/District],Tables!$B$2))</f>
        <v>3</v>
      </c>
      <c r="D53" s="178">
        <f t="shared" si="2"/>
        <v>41</v>
      </c>
    </row>
    <row r="54" spans="1:50" ht="21" customHeight="1" x14ac:dyDescent="0.4">
      <c r="A54" s="113" t="str">
        <f>'Dropdown Options'!E4</f>
        <v>Heavy Equipment</v>
      </c>
      <c r="B54" s="119">
        <f>IF($B$2= "All",COUNTIFS(Lifting_Incidents[Date], "&lt;=" &amp; EOMONTH($B$1, -1), Lifting_Incidents[Item Lifted Category], A54), COUNTIFS(Lifting_Incidents[Date], "&lt;=" &amp; EOMONTH($B$1, -1), Lifting_Incidents[Item Lifted Category], A54, Lifting_Incidents[Region/District],Tables!$B$2))</f>
        <v>71</v>
      </c>
      <c r="C54" s="119">
        <f>IF($B$2="All", COUNTIFS(Lifting_Incidents[Date], "&gt;=" &amp; DATE(YEAR($B$1), MONTH($B$1), 1), Lifting_Incidents[Date], "&lt;=" &amp; EOMONTH($B$1, 0), Lifting_Incidents[Item Lifted Category], Tables!A54), COUNTIFS(Lifting_Incidents[Date], "&gt;=" &amp; DATE(YEAR($B$1), MONTH($B$1), 1), Lifting_Incidents[Date], "&lt;=" &amp; EOMONTH($B$1, 0), Lifting_Incidents[Item Lifted Category], Tables!A54, Lifting_Incidents[Region/District],Tables!$B$2))</f>
        <v>0</v>
      </c>
      <c r="D54" s="120">
        <f t="shared" si="2"/>
        <v>71</v>
      </c>
    </row>
    <row r="55" spans="1:50" ht="21" customHeight="1" x14ac:dyDescent="0.4">
      <c r="A55" s="141" t="str">
        <f>'Dropdown Options'!E5</f>
        <v>Living Quarters/Skids</v>
      </c>
      <c r="B55" s="177">
        <f>IF($B$2= "All",COUNTIFS(Lifting_Incidents[Date], "&lt;=" &amp; EOMONTH($B$1, -1), Lifting_Incidents[Item Lifted Category], A55), COUNTIFS(Lifting_Incidents[Date], "&lt;=" &amp; EOMONTH($B$1, -1), Lifting_Incidents[Item Lifted Category], A55, Lifting_Incidents[Region/District],Tables!$B$2))</f>
        <v>6</v>
      </c>
      <c r="C55" s="177">
        <f>IF($B$2="All", COUNTIFS(Lifting_Incidents[Date], "&gt;=" &amp; DATE(YEAR($B$1), MONTH($B$1), 1), Lifting_Incidents[Date], "&lt;=" &amp; EOMONTH($B$1, 0), Lifting_Incidents[Item Lifted Category], Tables!A55), COUNTIFS(Lifting_Incidents[Date], "&gt;=" &amp; DATE(YEAR($B$1), MONTH($B$1), 1), Lifting_Incidents[Date], "&lt;=" &amp; EOMONTH($B$1, 0), Lifting_Incidents[Item Lifted Category], Tables!A55, Lifting_Incidents[Region/District],Tables!$B$2))</f>
        <v>0</v>
      </c>
      <c r="D55" s="178">
        <f t="shared" si="2"/>
        <v>6</v>
      </c>
    </row>
    <row r="56" spans="1:50" ht="21" customHeight="1" x14ac:dyDescent="0.4">
      <c r="A56" s="113" t="str">
        <f>'Dropdown Options'!E6</f>
        <v>Personnel Basket</v>
      </c>
      <c r="B56" s="119">
        <f>IF($B$2= "All",COUNTIFS(Lifting_Incidents[Date], "&lt;=" &amp; EOMONTH($B$1, -1), Lifting_Incidents[Item Lifted Category], A56), COUNTIFS(Lifting_Incidents[Date], "&lt;=" &amp; EOMONTH($B$1, -1), Lifting_Incidents[Item Lifted Category], A56, Lifting_Incidents[Region/District],Tables!$B$2))</f>
        <v>9</v>
      </c>
      <c r="C56" s="119">
        <f>IF($B$2="All", COUNTIFS(Lifting_Incidents[Date], "&gt;=" &amp; DATE(YEAR($B$1), MONTH($B$1), 1), Lifting_Incidents[Date], "&lt;=" &amp; EOMONTH($B$1, 0), Lifting_Incidents[Item Lifted Category], Tables!A56), COUNTIFS(Lifting_Incidents[Date], "&gt;=" &amp; DATE(YEAR($B$1), MONTH($B$1), 1), Lifting_Incidents[Date], "&lt;=" &amp; EOMONTH($B$1, 0), Lifting_Incidents[Item Lifted Category], Tables!A56, Lifting_Incidents[Region/District],Tables!$B$2))</f>
        <v>0</v>
      </c>
      <c r="D56" s="120">
        <f t="shared" si="2"/>
        <v>9</v>
      </c>
    </row>
    <row r="57" spans="1:50" ht="21" customHeight="1" x14ac:dyDescent="0.4">
      <c r="A57" s="141" t="str">
        <f>'Dropdown Options'!E7</f>
        <v>Tank</v>
      </c>
      <c r="B57" s="177">
        <f>IF($B$2= "All",COUNTIFS(Lifting_Incidents[Date], "&lt;=" &amp; EOMONTH($B$1, -1), Lifting_Incidents[Item Lifted Category], A57), COUNTIFS(Lifting_Incidents[Date], "&lt;=" &amp; EOMONTH($B$1, -1), Lifting_Incidents[Item Lifted Category], A57, Lifting_Incidents[Region/District],Tables!$B$2))</f>
        <v>41</v>
      </c>
      <c r="C57" s="177">
        <f>IF($B$2="All", COUNTIFS(Lifting_Incidents[Date], "&gt;=" &amp; DATE(YEAR($B$1), MONTH($B$1), 1), Lifting_Incidents[Date], "&lt;=" &amp; EOMONTH($B$1, 0), Lifting_Incidents[Item Lifted Category], Tables!A57), COUNTIFS(Lifting_Incidents[Date], "&gt;=" &amp; DATE(YEAR($B$1), MONTH($B$1), 1), Lifting_Incidents[Date], "&lt;=" &amp; EOMONTH($B$1, 0), Lifting_Incidents[Item Lifted Category], Tables!A57, Lifting_Incidents[Region/District],Tables!$B$2))</f>
        <v>2</v>
      </c>
      <c r="D57" s="178">
        <f t="shared" si="2"/>
        <v>43</v>
      </c>
    </row>
    <row r="58" spans="1:50" ht="21" customHeight="1" x14ac:dyDescent="0.4">
      <c r="A58" s="113" t="str">
        <f>'Dropdown Options'!E8</f>
        <v>Other</v>
      </c>
      <c r="B58" s="119">
        <f>IF($B$2= "All",COUNTIFS(Lifting_Incidents[Date], "&lt;=" &amp; EOMONTH($B$1, -1), Lifting_Incidents[Item Lifted Category], A58), COUNTIFS(Lifting_Incidents[Date], "&lt;=" &amp; EOMONTH($B$1, -1), Lifting_Incidents[Item Lifted Category], A58, Lifting_Incidents[Region/District],Tables!$B$2))</f>
        <v>50</v>
      </c>
      <c r="C58" s="119">
        <f>IF($B$2="All", COUNTIFS(Lifting_Incidents[Date], "&gt;=" &amp; DATE(YEAR($B$1), MONTH($B$1), 1), Lifting_Incidents[Date], "&lt;=" &amp; EOMONTH($B$1, 0), Lifting_Incidents[Item Lifted Category], Tables!A58), COUNTIFS(Lifting_Incidents[Date], "&gt;=" &amp; DATE(YEAR($B$1), MONTH($B$1), 1), Lifting_Incidents[Date], "&lt;=" &amp; EOMONTH($B$1, 0), Lifting_Incidents[Item Lifted Category], Tables!A58, Lifting_Incidents[Region/District],Tables!$B$2))</f>
        <v>1</v>
      </c>
      <c r="D58" s="120">
        <f t="shared" si="2"/>
        <v>51</v>
      </c>
    </row>
    <row r="59" spans="1:50" ht="21" customHeight="1" x14ac:dyDescent="0.4">
      <c r="A59" s="141" t="str">
        <f>'Dropdown Options'!E9</f>
        <v>No Load</v>
      </c>
      <c r="B59" s="177">
        <f>IF($B$2= "All",COUNTIFS(Lifting_Incidents[Date], "&lt;=" &amp; EOMONTH($B$1, -1), Lifting_Incidents[Item Lifted Category], A59), COUNTIFS(Lifting_Incidents[Date], "&lt;=" &amp; EOMONTH($B$1, -1), Lifting_Incidents[Item Lifted Category], A59, Lifting_Incidents[Region/District],Tables!$B$2))</f>
        <v>31</v>
      </c>
      <c r="C59" s="177">
        <f>IF($B$2="All", COUNTIFS(Lifting_Incidents[Date], "&gt;=" &amp; DATE(YEAR($B$1), MONTH($B$1), 1), Lifting_Incidents[Date], "&lt;=" &amp; EOMONTH($B$1, 0), Lifting_Incidents[Item Lifted Category], Tables!A59), COUNTIFS(Lifting_Incidents[Date], "&gt;=" &amp; DATE(YEAR($B$1), MONTH($B$1), 1), Lifting_Incidents[Date], "&lt;=" &amp; EOMONTH($B$1, 0), Lifting_Incidents[Item Lifted Category], Tables!A59, Lifting_Incidents[Region/District],Tables!$B$2))</f>
        <v>0</v>
      </c>
      <c r="D59" s="178">
        <f t="shared" si="2"/>
        <v>31</v>
      </c>
    </row>
    <row r="60" spans="1:50" ht="21" customHeight="1" x14ac:dyDescent="0.4">
      <c r="A60" s="142" t="s">
        <v>85</v>
      </c>
      <c r="B60" s="119">
        <f>IF($B$2= "All",COUNTIFS(Lifting_Incidents[Date], "&lt;=" &amp; EOMONTH($B$1, -1), Lifting_Incidents[Item Lifted Category], A60), COUNTIFS(Lifting_Incidents[Date], "&lt;=" &amp; EOMONTH($B$1, -1), Lifting_Incidents[Item Lifted Category], A60, Lifting_Incidents[Region/District],Tables!$B$2))</f>
        <v>8</v>
      </c>
      <c r="C60" s="119">
        <f>IF($B$2="All", COUNTIFS(Lifting_Incidents[Date], "&gt;=" &amp; DATE(YEAR($B$1), MONTH($B$1), 1), Lifting_Incidents[Date], "&lt;=" &amp; EOMONTH($B$1, 0), Lifting_Incidents[Item Lifted Category], Tables!A60), COUNTIFS(Lifting_Incidents[Date], "&gt;=" &amp; DATE(YEAR($B$1), MONTH($B$1), 1), Lifting_Incidents[Date], "&lt;=" &amp; EOMONTH($B$1, 0), Lifting_Incidents[Item Lifted Category], Tables!A60, Lifting_Incidents[Region/District],Tables!$B$2))</f>
        <v>0</v>
      </c>
      <c r="D60" s="120">
        <f t="shared" si="2"/>
        <v>8</v>
      </c>
    </row>
    <row r="61" spans="1:50" ht="21" customHeight="1" x14ac:dyDescent="0.4">
      <c r="A61" s="143" t="s">
        <v>86</v>
      </c>
      <c r="B61" s="177">
        <f>IF($B$2= "All",COUNTIFS(Lifting_Incidents[Date], "&lt;=" &amp; EOMONTH($B$1, -1), Lifting_Incidents[Item Lifted Category], A61), COUNTIFS(Lifting_Incidents[Date], "&lt;=" &amp; EOMONTH($B$1, -1), Lifting_Incidents[Item Lifted Category], A61, Lifting_Incidents[Region/District],Tables!$B$2))</f>
        <v>8</v>
      </c>
      <c r="C61" s="177">
        <f>IF($B$2="All", COUNTIFS(Lifting_Incidents[Date], "&gt;=" &amp; DATE(YEAR($B$1), MONTH($B$1), 1), Lifting_Incidents[Date], "&lt;=" &amp; EOMONTH($B$1, 0), Lifting_Incidents[Item Lifted Category], Tables!A61), COUNTIFS(Lifting_Incidents[Date], "&gt;=" &amp; DATE(YEAR($B$1), MONTH($B$1), 1), Lifting_Incidents[Date], "&lt;=" &amp; EOMONTH($B$1, 0), Lifting_Incidents[Item Lifted Category], Tables!A61, Lifting_Incidents[Region/District],Tables!$B$2))</f>
        <v>2</v>
      </c>
      <c r="D61" s="178">
        <f t="shared" si="2"/>
        <v>10</v>
      </c>
    </row>
    <row r="62" spans="1:50" ht="21" customHeight="1" x14ac:dyDescent="0.4">
      <c r="A62" s="142" t="s">
        <v>87</v>
      </c>
      <c r="B62" s="119">
        <f>IF($B$2= "All",COUNTIFS(Lifting_Incidents[Date], "&lt;=" &amp; EOMONTH($B$1, -1), Lifting_Incidents[Item Lifted Category], A62), COUNTIFS(Lifting_Incidents[Date], "&lt;=" &amp; EOMONTH($B$1, -1), Lifting_Incidents[Item Lifted Category], A62, Lifting_Incidents[Region/District],Tables!$B$2))</f>
        <v>15</v>
      </c>
      <c r="C62" s="119">
        <f>IF($B$2="All", COUNTIFS(Lifting_Incidents[Date], "&gt;=" &amp; DATE(YEAR($B$1), MONTH($B$1), 1), Lifting_Incidents[Date], "&lt;=" &amp; EOMONTH($B$1, 0), Lifting_Incidents[Item Lifted Category], Tables!A62), COUNTIFS(Lifting_Incidents[Date], "&gt;=" &amp; DATE(YEAR($B$1), MONTH($B$1), 1), Lifting_Incidents[Date], "&lt;=" &amp; EOMONTH($B$1, 0), Lifting_Incidents[Item Lifted Category], Tables!A62, Lifting_Incidents[Region/District],Tables!$B$2))</f>
        <v>9</v>
      </c>
      <c r="D62" s="120">
        <f t="shared" si="2"/>
        <v>24</v>
      </c>
    </row>
    <row r="63" spans="1:50" ht="21" customHeight="1" x14ac:dyDescent="0.4">
      <c r="A63" s="143" t="s">
        <v>88</v>
      </c>
      <c r="B63" s="177">
        <f>IF($B$2= "All",COUNTIFS(Lifting_Incidents[Date], "&lt;=" &amp; EOMONTH($B$1, -1), Lifting_Incidents[Item Lifted Category], A63), COUNTIFS(Lifting_Incidents[Date], "&lt;=" &amp; EOMONTH($B$1, -1), Lifting_Incidents[Item Lifted Category], A63, Lifting_Incidents[Region/District],Tables!$B$2))</f>
        <v>14</v>
      </c>
      <c r="C63" s="177">
        <f>IF($B$2="All", COUNTIFS(Lifting_Incidents[Date], "&gt;=" &amp; DATE(YEAR($B$1), MONTH($B$1), 1), Lifting_Incidents[Date], "&lt;=" &amp; EOMONTH($B$1, 0), Lifting_Incidents[Item Lifted Category], Tables!A63), COUNTIFS(Lifting_Incidents[Date], "&gt;=" &amp; DATE(YEAR($B$1), MONTH($B$1), 1), Lifting_Incidents[Date], "&lt;=" &amp; EOMONTH($B$1, 0), Lifting_Incidents[Item Lifted Category], Tables!A63, Lifting_Incidents[Region/District],Tables!$B$2))</f>
        <v>4</v>
      </c>
      <c r="D63" s="178">
        <f t="shared" si="2"/>
        <v>18</v>
      </c>
    </row>
    <row r="64" spans="1:50" ht="21" customHeight="1" x14ac:dyDescent="0.4">
      <c r="A64" s="142" t="s">
        <v>89</v>
      </c>
      <c r="B64" s="119">
        <f>IF($B$2= "All",COUNTIFS(Lifting_Incidents[Date], "&lt;=" &amp; EOMONTH($B$1, -1), Lifting_Incidents[Item Lifted Category], A64), COUNTIFS(Lifting_Incidents[Date], "&lt;=" &amp; EOMONTH($B$1, -1), Lifting_Incidents[Item Lifted Category], A64, Lifting_Incidents[Region/District],Tables!$B$2))</f>
        <v>5</v>
      </c>
      <c r="C64" s="119">
        <f>IF($B$2="All", COUNTIFS(Lifting_Incidents[Date], "&gt;=" &amp; DATE(YEAR($B$1), MONTH($B$1), 1), Lifting_Incidents[Date], "&lt;=" &amp; EOMONTH($B$1, 0), Lifting_Incidents[Item Lifted Category], Tables!A64), COUNTIFS(Lifting_Incidents[Date], "&gt;=" &amp; DATE(YEAR($B$1), MONTH($B$1), 1), Lifting_Incidents[Date], "&lt;=" &amp; EOMONTH($B$1, 0), Lifting_Incidents[Item Lifted Category], Tables!A64, Lifting_Incidents[Region/District],Tables!$B$2))</f>
        <v>1</v>
      </c>
      <c r="D64" s="120">
        <f t="shared" si="2"/>
        <v>6</v>
      </c>
    </row>
    <row r="65" spans="1:4" ht="21" customHeight="1" x14ac:dyDescent="0.4">
      <c r="A65" s="143" t="s">
        <v>90</v>
      </c>
      <c r="B65" s="177">
        <f>IF($B$2= "All",COUNTIFS(Lifting_Incidents[Date], "&lt;=" &amp; EOMONTH($B$1, -1), Lifting_Incidents[Item Lifted Category], A65), COUNTIFS(Lifting_Incidents[Date], "&lt;=" &amp; EOMONTH($B$1, -1), Lifting_Incidents[Item Lifted Category], A65, Lifting_Incidents[Region/District],Tables!$B$2))</f>
        <v>19</v>
      </c>
      <c r="C65" s="177">
        <f>IF($B$2="All", COUNTIFS(Lifting_Incidents[Date], "&gt;=" &amp; DATE(YEAR($B$1), MONTH($B$1), 1), Lifting_Incidents[Date], "&lt;=" &amp; EOMONTH($B$1, 0), Lifting_Incidents[Item Lifted Category], Tables!A65), COUNTIFS(Lifting_Incidents[Date], "&gt;=" &amp; DATE(YEAR($B$1), MONTH($B$1), 1), Lifting_Incidents[Date], "&lt;=" &amp; EOMONTH($B$1, 0), Lifting_Incidents[Item Lifted Category], Tables!A65, Lifting_Incidents[Region/District],Tables!$B$2))</f>
        <v>6</v>
      </c>
      <c r="D65" s="178">
        <f t="shared" si="2"/>
        <v>25</v>
      </c>
    </row>
    <row r="66" spans="1:4" ht="21" customHeight="1" x14ac:dyDescent="0.4">
      <c r="A66" s="142" t="s">
        <v>85</v>
      </c>
      <c r="B66" s="119">
        <f>IF($B$2= "All",COUNTIFS(Lifting_Incidents[Date], "&lt;=" &amp; EOMONTH($B$1, -1), Lifting_Incidents[Item Lifted Category], A66), COUNTIFS(Lifting_Incidents[Date], "&lt;=" &amp; EOMONTH($B$1, -1), Lifting_Incidents[Item Lifted Category], A66, Lifting_Incidents[Region/District],Tables!$B$2))</f>
        <v>8</v>
      </c>
      <c r="C66" s="119">
        <f>IF($B$2="All", COUNTIFS(Lifting_Incidents[Date], "&gt;=" &amp; DATE(YEAR($B$1), MONTH($B$1), 1), Lifting_Incidents[Date], "&lt;=" &amp; EOMONTH($B$1, 0), Lifting_Incidents[Item Lifted Category], Tables!A66), COUNTIFS(Lifting_Incidents[Date], "&gt;=" &amp; DATE(YEAR($B$1), MONTH($B$1), 1), Lifting_Incidents[Date], "&lt;=" &amp; EOMONTH($B$1, 0), Lifting_Incidents[Item Lifted Category], Tables!A66, Lifting_Incidents[Region/District],Tables!$B$2))</f>
        <v>0</v>
      </c>
      <c r="D66" s="120">
        <f t="shared" si="2"/>
        <v>8</v>
      </c>
    </row>
    <row r="67" spans="1:4" ht="21" customHeight="1" x14ac:dyDescent="0.4">
      <c r="A67" s="143" t="s">
        <v>91</v>
      </c>
      <c r="B67" s="177">
        <f>IF($B$2= "All",COUNTIFS(Lifting_Incidents[Date], "&lt;=" &amp; EOMONTH($B$1, -1), Lifting_Incidents[Item Lifted Category], A67), COUNTIFS(Lifting_Incidents[Date], "&lt;=" &amp; EOMONTH($B$1, -1), Lifting_Incidents[Item Lifted Category], A67, Lifting_Incidents[Region/District],Tables!$B$2))</f>
        <v>21</v>
      </c>
      <c r="C67" s="177">
        <f>IF($B$2="All", COUNTIFS(Lifting_Incidents[Date], "&gt;=" &amp; DATE(YEAR($B$1), MONTH($B$1), 1), Lifting_Incidents[Date], "&lt;=" &amp; EOMONTH($B$1, 0), Lifting_Incidents[Item Lifted Category], Tables!A67), COUNTIFS(Lifting_Incidents[Date], "&gt;=" &amp; DATE(YEAR($B$1), MONTH($B$1), 1), Lifting_Incidents[Date], "&lt;=" &amp; EOMONTH($B$1, 0), Lifting_Incidents[Item Lifted Category], Tables!A67, Lifting_Incidents[Region/District],Tables!$B$2))</f>
        <v>3</v>
      </c>
      <c r="D67" s="178">
        <f t="shared" si="2"/>
        <v>24</v>
      </c>
    </row>
    <row r="68" spans="1:4" ht="21" customHeight="1" x14ac:dyDescent="0.4">
      <c r="A68" s="142" t="s">
        <v>92</v>
      </c>
      <c r="B68" s="119">
        <f>IF($B$2= "All",COUNTIFS(Lifting_Incidents[Date], "&lt;=" &amp; EOMONTH($B$1, -1), Lifting_Incidents[Item Lifted Category], A68), COUNTIFS(Lifting_Incidents[Date], "&lt;=" &amp; EOMONTH($B$1, -1), Lifting_Incidents[Item Lifted Category], A68, Lifting_Incidents[Region/District],Tables!$B$2))</f>
        <v>8</v>
      </c>
      <c r="C68" s="119">
        <f>IF($B$2="All", COUNTIFS(Lifting_Incidents[Date], "&gt;=" &amp; DATE(YEAR($B$1), MONTH($B$1), 1), Lifting_Incidents[Date], "&lt;=" &amp; EOMONTH($B$1, 0), Lifting_Incidents[Item Lifted Category], Tables!A68), COUNTIFS(Lifting_Incidents[Date], "&gt;=" &amp; DATE(YEAR($B$1), MONTH($B$1), 1), Lifting_Incidents[Date], "&lt;=" &amp; EOMONTH($B$1, 0), Lifting_Incidents[Item Lifted Category], Tables!A68, Lifting_Incidents[Region/District],Tables!$B$2))</f>
        <v>3</v>
      </c>
      <c r="D68" s="120">
        <f t="shared" si="2"/>
        <v>11</v>
      </c>
    </row>
    <row r="69" spans="1:4" ht="21" customHeight="1" x14ac:dyDescent="0.4">
      <c r="A69" s="143" t="s">
        <v>93</v>
      </c>
      <c r="B69" s="177">
        <f>IF($B$2= "All",COUNTIFS(Lifting_Incidents[Date], "&lt;=" &amp; EOMONTH($B$1, -1), Lifting_Incidents[Item Lifted Category], A69), COUNTIFS(Lifting_Incidents[Date], "&lt;=" &amp; EOMONTH($B$1, -1), Lifting_Incidents[Item Lifted Category], A69, Lifting_Incidents[Region/District],Tables!$B$2))</f>
        <v>5</v>
      </c>
      <c r="C69" s="177">
        <f>IF($B$2="All", COUNTIFS(Lifting_Incidents[Date], "&gt;=" &amp; DATE(YEAR($B$1), MONTH($B$1), 1), Lifting_Incidents[Date], "&lt;=" &amp; EOMONTH($B$1, 0), Lifting_Incidents[Item Lifted Category], Tables!A69), COUNTIFS(Lifting_Incidents[Date], "&gt;=" &amp; DATE(YEAR($B$1), MONTH($B$1), 1), Lifting_Incidents[Date], "&lt;=" &amp; EOMONTH($B$1, 0), Lifting_Incidents[Item Lifted Category], Tables!A69, Lifting_Incidents[Region/District],Tables!$B$2))</f>
        <v>2</v>
      </c>
      <c r="D69" s="178">
        <f t="shared" si="2"/>
        <v>7</v>
      </c>
    </row>
    <row r="70" spans="1:4" ht="21" customHeight="1" x14ac:dyDescent="0.4">
      <c r="A70" s="142" t="s">
        <v>86</v>
      </c>
      <c r="B70" s="119">
        <f>IF($B$2= "All",COUNTIFS(Lifting_Incidents[Date], "&lt;=" &amp; EOMONTH($B$1, -1), Lifting_Incidents[Item Lifted Category], A70), COUNTIFS(Lifting_Incidents[Date], "&lt;=" &amp; EOMONTH($B$1, -1), Lifting_Incidents[Item Lifted Category], A70, Lifting_Incidents[Region/District],Tables!$B$2))</f>
        <v>8</v>
      </c>
      <c r="C70" s="119">
        <f>IF($B$2="All", COUNTIFS(Lifting_Incidents[Date], "&gt;=" &amp; DATE(YEAR($B$1), MONTH($B$1), 1), Lifting_Incidents[Date], "&lt;=" &amp; EOMONTH($B$1, 0), Lifting_Incidents[Item Lifted Category], Tables!A70), COUNTIFS(Lifting_Incidents[Date], "&gt;=" &amp; DATE(YEAR($B$1), MONTH($B$1), 1), Lifting_Incidents[Date], "&lt;=" &amp; EOMONTH($B$1, 0), Lifting_Incidents[Item Lifted Category], Tables!A70, Lifting_Incidents[Region/District],Tables!$B$2))</f>
        <v>2</v>
      </c>
      <c r="D70" s="120">
        <f t="shared" si="2"/>
        <v>10</v>
      </c>
    </row>
    <row r="71" spans="1:4" ht="21" customHeight="1" x14ac:dyDescent="0.4">
      <c r="A71" s="142" t="s">
        <v>94</v>
      </c>
      <c r="B71" s="119">
        <f>IF($B$2= "All",COUNTIFS(Lifting_Incidents[Date], "&lt;=" &amp; EOMONTH($B$1, -1), Lifting_Incidents[Item Lifted Category], A71), COUNTIFS(Lifting_Incidents[Date], "&lt;=" &amp; EOMONTH($B$1, -1), Lifting_Incidents[Item Lifted Category], A71, Lifting_Incidents[Region/District],Tables!$B$2))</f>
        <v>6</v>
      </c>
      <c r="C71" s="119">
        <f>IF($B$2="All", COUNTIFS(Lifting_Incidents[Date], "&gt;=" &amp; DATE(YEAR($B$1), MONTH($B$1), 1), Lifting_Incidents[Date], "&lt;=" &amp; EOMONTH($B$1, 0), Lifting_Incidents[Item Lifted Category], Tables!A71), COUNTIFS(Lifting_Incidents[Date], "&gt;=" &amp; DATE(YEAR($B$1), MONTH($B$1), 1), Lifting_Incidents[Date], "&lt;=" &amp; EOMONTH($B$1, 0), Lifting_Incidents[Item Lifted Category], Tables!A71, Lifting_Incidents[Region/District],Tables!$B$2))</f>
        <v>2</v>
      </c>
      <c r="D71" s="120">
        <f t="shared" si="2"/>
        <v>8</v>
      </c>
    </row>
    <row r="72" spans="1:4" ht="21" customHeight="1" x14ac:dyDescent="0.4">
      <c r="A72" s="15"/>
    </row>
    <row r="73" spans="1:4" ht="21" customHeight="1" x14ac:dyDescent="0.4">
      <c r="A73" s="91" t="s">
        <v>95</v>
      </c>
      <c r="B73" s="182" t="str">
        <f>VLOOKUP($B$1,'Dropdown Options'!$I$2:$J$20,2,FALSE)</f>
        <v>January 2025 - February 2026</v>
      </c>
      <c r="C73" s="183" t="str">
        <f>B1</f>
        <v>March 2026</v>
      </c>
      <c r="D73" s="184" t="s">
        <v>19</v>
      </c>
    </row>
    <row r="74" spans="1:4" ht="21" customHeight="1" x14ac:dyDescent="0.4">
      <c r="A74" s="144" t="str">
        <f>'Dropdown Options'!C2</f>
        <v>Production</v>
      </c>
      <c r="B74" s="119">
        <f>IF($B$2= "All",COUNTIFS(Lifting_Incidents[Date], "&lt;=" &amp; EOMONTH($B$1, -1), Lifting_Incidents[Operation Type], A74), COUNTIFS(Lifting_Incidents[Date], "&lt;=" &amp; EOMONTH($B$1, -1), Lifting_Incidents[Operation Type], A74, Lifting_Incidents[Region/District],Tables!$B$2))</f>
        <v>197</v>
      </c>
      <c r="C74" s="119">
        <f>IF($B$2="All", COUNTIFS(Lifting_Incidents[Date], "&gt;=" &amp; DATE(YEAR($B$1), MONTH($B$1), 1), Lifting_Incidents[Date], "&lt;=" &amp; EOMONTH($B$1, 0), Lifting_Incidents[Operation Type], Tables!A74), COUNTIFS(Lifting_Incidents[Date], "&gt;=" &amp; DATE(YEAR($B$1), MONTH($B$1), 1), Lifting_Incidents[Date], "&lt;=" &amp; EOMONTH($B$1, 0), Lifting_Incidents[Operation Type], Tables!A74, Lifting_Incidents[Region/District],Tables!$B$2))</f>
        <v>15</v>
      </c>
      <c r="D74" s="120">
        <f t="shared" ref="D74:D79" si="3">IFERROR(B74+C74,"")</f>
        <v>212</v>
      </c>
    </row>
    <row r="75" spans="1:4" ht="21" customHeight="1" x14ac:dyDescent="0.4">
      <c r="A75" s="144" t="str">
        <f>'Dropdown Options'!C3</f>
        <v>Drilling</v>
      </c>
      <c r="B75" s="119">
        <f>IF($B$2= "All",COUNTIFS(Lifting_Incidents[Date], "&lt;=" &amp; EOMONTH($B$1, -1), Lifting_Incidents[Operation Type], A75), COUNTIFS(Lifting_Incidents[Date], "&lt;=" &amp; EOMONTH($B$1, -1), Lifting_Incidents[Operation Type], A75, Lifting_Incidents[Region/District],Tables!$B$2))</f>
        <v>118</v>
      </c>
      <c r="C75" s="119">
        <f>IF($B$2="All", COUNTIFS(Lifting_Incidents[Date], "&gt;=" &amp; DATE(YEAR($B$1), MONTH($B$1), 1), Lifting_Incidents[Date], "&lt;=" &amp; EOMONTH($B$1, 0), Lifting_Incidents[Operation Type], Tables!A75), COUNTIFS(Lifting_Incidents[Date], "&gt;=" &amp; DATE(YEAR($B$1), MONTH($B$1), 1), Lifting_Incidents[Date], "&lt;=" &amp; EOMONTH($B$1, 0), Lifting_Incidents[Operation Type], Tables!A75, Lifting_Incidents[Region/District],Tables!$B$2))</f>
        <v>15</v>
      </c>
      <c r="D75" s="120">
        <f t="shared" si="3"/>
        <v>133</v>
      </c>
    </row>
    <row r="76" spans="1:4" ht="21" customHeight="1" x14ac:dyDescent="0.4">
      <c r="A76" s="144" t="str">
        <f>'Dropdown Options'!C4</f>
        <v>Workover</v>
      </c>
      <c r="B76" s="119">
        <f>IF($B$2= "All",COUNTIFS(Lifting_Incidents[Date], "&lt;=" &amp; EOMONTH($B$1, -1), Lifting_Incidents[Operation Type], A76), COUNTIFS(Lifting_Incidents[Date], "&lt;=" &amp; EOMONTH($B$1, -1), Lifting_Incidents[Operation Type], A76, Lifting_Incidents[Region/District],Tables!$B$2))</f>
        <v>25</v>
      </c>
      <c r="C76" s="119">
        <f>IF($B$2="All", COUNTIFS(Lifting_Incidents[Date], "&gt;=" &amp; DATE(YEAR($B$1), MONTH($B$1), 1), Lifting_Incidents[Date], "&lt;=" &amp; EOMONTH($B$1, 0), Lifting_Incidents[Operation Type], Tables!A76), COUNTIFS(Lifting_Incidents[Date], "&gt;=" &amp; DATE(YEAR($B$1), MONTH($B$1), 1), Lifting_Incidents[Date], "&lt;=" &amp; EOMONTH($B$1, 0), Lifting_Incidents[Operation Type], Tables!A76, Lifting_Incidents[Region/District],Tables!$B$2))</f>
        <v>2</v>
      </c>
      <c r="D76" s="120">
        <f t="shared" si="3"/>
        <v>27</v>
      </c>
    </row>
    <row r="77" spans="1:4" ht="21" customHeight="1" x14ac:dyDescent="0.4">
      <c r="A77" s="144" t="str">
        <f>'Dropdown Options'!C5</f>
        <v>Completion</v>
      </c>
      <c r="B77" s="119">
        <f>IF($B$2= "All",COUNTIFS(Lifting_Incidents[Date], "&lt;=" &amp; EOMONTH($B$1, -1), Lifting_Incidents[Operation Type], A77), COUNTIFS(Lifting_Incidents[Date], "&lt;=" &amp; EOMONTH($B$1, -1), Lifting_Incidents[Operation Type], A77, Lifting_Incidents[Region/District],Tables!$B$2))</f>
        <v>19</v>
      </c>
      <c r="C77" s="119">
        <f>IF($B$2="All", COUNTIFS(Lifting_Incidents[Date], "&gt;=" &amp; DATE(YEAR($B$1), MONTH($B$1), 1), Lifting_Incidents[Date], "&lt;=" &amp; EOMONTH($B$1, 0), Lifting_Incidents[Operation Type], Tables!A77), COUNTIFS(Lifting_Incidents[Date], "&gt;=" &amp; DATE(YEAR($B$1), MONTH($B$1), 1), Lifting_Incidents[Date], "&lt;=" &amp; EOMONTH($B$1, 0), Lifting_Incidents[Operation Type], Tables!A77, Lifting_Incidents[Region/District],Tables!$B$2))</f>
        <v>1</v>
      </c>
      <c r="D77" s="120">
        <f t="shared" si="3"/>
        <v>20</v>
      </c>
    </row>
    <row r="78" spans="1:4" ht="21" customHeight="1" x14ac:dyDescent="0.4">
      <c r="A78" s="144" t="str">
        <f>'Dropdown Options'!C6</f>
        <v>Decommissioning</v>
      </c>
      <c r="B78" s="119">
        <f>IF($B$2= "All",COUNTIFS(Lifting_Incidents[Date], "&lt;=" &amp; EOMONTH($B$1, -1), Lifting_Incidents[Operation Type], A78), COUNTIFS(Lifting_Incidents[Date], "&lt;=" &amp; EOMONTH($B$1, -1), Lifting_Incidents[Operation Type], A78, Lifting_Incidents[Region/District],Tables!$B$2))</f>
        <v>45</v>
      </c>
      <c r="C78" s="119">
        <f>IF($B$2="All", COUNTIFS(Lifting_Incidents[Date], "&gt;=" &amp; DATE(YEAR($B$1), MONTH($B$1), 1), Lifting_Incidents[Date], "&lt;=" &amp; EOMONTH($B$1, 0), Lifting_Incidents[Operation Type], Tables!A78), COUNTIFS(Lifting_Incidents[Date], "&gt;=" &amp; DATE(YEAR($B$1), MONTH($B$1), 1), Lifting_Incidents[Date], "&lt;=" &amp; EOMONTH($B$1, 0), Lifting_Incidents[Operation Type], Tables!A78, Lifting_Incidents[Region/District],Tables!$B$2))</f>
        <v>6</v>
      </c>
      <c r="D78" s="120">
        <f t="shared" si="3"/>
        <v>51</v>
      </c>
    </row>
    <row r="79" spans="1:4" ht="21" customHeight="1" x14ac:dyDescent="0.4">
      <c r="A79" s="144" t="str">
        <f>'Dropdown Options'!C7</f>
        <v>Other</v>
      </c>
      <c r="B79" s="119">
        <f>IF($B$2= "All",COUNTIFS(Lifting_Incidents[Date], "&lt;=" &amp; EOMONTH($B$1, -1), Lifting_Incidents[Operation Type], A79), COUNTIFS(Lifting_Incidents[Date], "&lt;=" &amp; EOMONTH($B$1, -1), Lifting_Incidents[Operation Type], A79, Lifting_Incidents[Region/District],Tables!$B$2))</f>
        <v>35</v>
      </c>
      <c r="C79" s="119">
        <f>IF($B$2="All", COUNTIFS(Lifting_Incidents[Date], "&gt;=" &amp; DATE(YEAR($B$1), MONTH($B$1), 1), Lifting_Incidents[Date], "&lt;=" &amp; EOMONTH($B$1, 0), Lifting_Incidents[Operation Type], Tables!A79), COUNTIFS(Lifting_Incidents[Date], "&gt;=" &amp; DATE(YEAR($B$1), MONTH($B$1), 1), Lifting_Incidents[Date], "&lt;=" &amp; EOMONTH($B$1, 0), Lifting_Incidents[Operation Type], Tables!A79, Lifting_Incidents[Region/District],Tables!$B$2))</f>
        <v>2</v>
      </c>
      <c r="D79" s="120">
        <f t="shared" si="3"/>
        <v>37</v>
      </c>
    </row>
    <row r="80" spans="1:4" ht="21" customHeight="1" x14ac:dyDescent="0.35">
      <c r="A80" s="172"/>
      <c r="B80" s="172"/>
      <c r="C80" s="172"/>
      <c r="D80" s="173"/>
    </row>
    <row r="81" spans="1:4" ht="21" customHeight="1" x14ac:dyDescent="0.4">
      <c r="A81" s="187" t="s">
        <v>96</v>
      </c>
      <c r="B81" s="111"/>
      <c r="C81" s="111"/>
      <c r="D81" s="188"/>
    </row>
    <row r="82" spans="1:4" ht="21" customHeight="1" x14ac:dyDescent="0.4">
      <c r="A82" s="179" t="s">
        <v>97</v>
      </c>
      <c r="B82" s="179" t="str">
        <f>VLOOKUP($B$1,'Dropdown Options'!$I$2:$J$20,2,FALSE)</f>
        <v>January 2025 - February 2026</v>
      </c>
      <c r="C82" s="180" t="str">
        <f>B1</f>
        <v>March 2026</v>
      </c>
      <c r="D82" s="181" t="s">
        <v>19</v>
      </c>
    </row>
    <row r="83" spans="1:4" ht="21" customHeight="1" x14ac:dyDescent="0.4">
      <c r="A83" s="144" t="s">
        <v>98</v>
      </c>
      <c r="B83" s="119">
        <f>IF($B$2= "All",COUNTIFS(Lifting_Incidents[Date], "&lt;=" &amp; EOMONTH($B$1, -1), Lifting_Incidents[Dropped Object? (Y/N)], A83), COUNTIFS(Lifting_Incidents[Date], "&lt;=" &amp; EOMONTH($B$1, -1), Lifting_Incidents[Dropped Object? (Y/N)], A83, Lifting_Incidents[Region/District],Tables!$B$2))</f>
        <v>122</v>
      </c>
      <c r="C83" s="119">
        <f>IF($B$2="All", COUNTIFS(Lifting_Incidents[Date], "&gt;=" &amp; DATE(YEAR($B$1), MONTH($B$1), 1), Lifting_Incidents[Date], "&lt;=" &amp; EOMONTH($B$1, 0), Lifting_Incidents[Dropped Object? (Y/N)], Tables!A83), COUNTIFS(Lifting_Incidents[Date], "&gt;=" &amp; DATE(YEAR($B$1), MONTH($B$1), 1), Lifting_Incidents[Date], "&lt;=" &amp; EOMONTH($B$1, 0), Lifting_Incidents[Dropped Object? (Y/N)], Tables!A83, Lifting_Incidents[Region/District],Tables!$B$2))</f>
        <v>13</v>
      </c>
      <c r="D83" s="120">
        <f>IFERROR(B83+C83,"")</f>
        <v>135</v>
      </c>
    </row>
    <row r="84" spans="1:4" ht="21" customHeight="1" x14ac:dyDescent="0.4">
      <c r="A84" s="144" t="s">
        <v>99</v>
      </c>
      <c r="B84" s="119">
        <f>IF($B$2= "All",COUNTIFS(Lifting_Incidents[Date], "&lt;=" &amp; EOMONTH($B$1, -1), Lifting_Incidents[Dropped Object? (Y/N)], A84), COUNTIFS(Lifting_Incidents[Date], "&lt;=" &amp; EOMONTH($B$1, -1), Lifting_Incidents[Dropped Object? (Y/N)], A84, Lifting_Incidents[Region/District],Tables!$B$2))</f>
        <v>317</v>
      </c>
      <c r="C84" s="119">
        <f>IF($B$2="All", COUNTIFS(Lifting_Incidents[Date], "&gt;=" &amp; DATE(YEAR($B$1), MONTH($B$1), 1), Lifting_Incidents[Date], "&lt;=" &amp; EOMONTH($B$1, 0), Lifting_Incidents[Dropped Object? (Y/N)], Tables!A84), COUNTIFS(Lifting_Incidents[Date], "&gt;=" &amp; DATE(YEAR($B$1), MONTH($B$1), 1), Lifting_Incidents[Date], "&lt;=" &amp; EOMONTH($B$1, 0), Lifting_Incidents[Dropped Object? (Y/N)], Tables!A84, Lifting_Incidents[Region/District],Tables!$B$2))</f>
        <v>28</v>
      </c>
      <c r="D84" s="120">
        <f>IFERROR(B84+C84,"")</f>
        <v>345</v>
      </c>
    </row>
  </sheetData>
  <mergeCells count="1">
    <mergeCell ref="H50:H5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5B9BD5"/>
  </sheetPr>
  <dimension ref="A1:CY484"/>
  <sheetViews>
    <sheetView topLeftCell="A481" zoomScale="120" zoomScaleNormal="120" workbookViewId="0">
      <selection activeCell="C484" sqref="C484"/>
    </sheetView>
  </sheetViews>
  <sheetFormatPr defaultColWidth="9.1796875" defaultRowHeight="12.5" x14ac:dyDescent="0.25"/>
  <cols>
    <col min="1" max="1" width="16.453125" style="1" customWidth="1"/>
    <col min="2" max="2" width="13.81640625" style="1" customWidth="1"/>
    <col min="3" max="3" width="15.453125" style="1" customWidth="1"/>
    <col min="4" max="4" width="17.1796875" style="1" customWidth="1"/>
    <col min="5" max="5" width="83.7265625" style="3" customWidth="1"/>
    <col min="6" max="6" width="32.453125" style="3" customWidth="1"/>
    <col min="7" max="7" width="19.453125" style="3" customWidth="1"/>
    <col min="8" max="8" width="21.1796875" style="3" customWidth="1"/>
    <col min="9" max="9" width="16.54296875" style="3" bestFit="1" customWidth="1"/>
    <col min="10" max="10" width="11.453125" style="3" customWidth="1"/>
    <col min="11" max="11" width="12.1796875" style="2" customWidth="1"/>
    <col min="12" max="12" width="27.81640625" style="2" customWidth="1"/>
    <col min="13" max="14" width="9.1796875" style="1" customWidth="1"/>
    <col min="15" max="16384" width="9.1796875" style="1"/>
  </cols>
  <sheetData>
    <row r="1" spans="1:103" s="5" customFormat="1" ht="22" customHeight="1" x14ac:dyDescent="0.25">
      <c r="A1" s="38" t="s">
        <v>100</v>
      </c>
      <c r="B1" s="38" t="s">
        <v>101</v>
      </c>
      <c r="C1" s="38" t="s">
        <v>102</v>
      </c>
      <c r="D1" s="38" t="s">
        <v>103</v>
      </c>
      <c r="E1" s="39" t="s">
        <v>104</v>
      </c>
      <c r="F1" s="39" t="s">
        <v>61</v>
      </c>
      <c r="G1" s="39" t="s">
        <v>105</v>
      </c>
      <c r="H1" s="39" t="s">
        <v>106</v>
      </c>
      <c r="I1" s="39" t="s">
        <v>107</v>
      </c>
      <c r="J1" s="38" t="s">
        <v>108</v>
      </c>
      <c r="K1" s="38" t="s">
        <v>109</v>
      </c>
      <c r="L1" s="38" t="s">
        <v>110</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row>
    <row r="2" spans="1:103" x14ac:dyDescent="0.25">
      <c r="A2" s="169"/>
      <c r="B2" s="49"/>
      <c r="C2" s="49"/>
      <c r="D2" s="50"/>
      <c r="E2" s="51"/>
      <c r="F2" s="52"/>
      <c r="G2" s="52"/>
      <c r="H2" s="52"/>
      <c r="I2" s="52"/>
      <c r="J2" s="52"/>
      <c r="K2" s="52"/>
      <c r="L2" s="52"/>
    </row>
    <row r="3" spans="1:103" ht="25" customHeight="1" x14ac:dyDescent="0.25">
      <c r="A3" s="170" t="s">
        <v>20</v>
      </c>
      <c r="B3" s="48">
        <v>45659</v>
      </c>
      <c r="C3" s="48" t="s">
        <v>111</v>
      </c>
      <c r="D3" s="11" t="s">
        <v>112</v>
      </c>
      <c r="E3" s="7" t="s">
        <v>113</v>
      </c>
      <c r="F3" s="6" t="s">
        <v>114</v>
      </c>
      <c r="G3" s="6" t="s">
        <v>115</v>
      </c>
      <c r="H3" s="6" t="s">
        <v>116</v>
      </c>
      <c r="I3" s="6" t="s">
        <v>98</v>
      </c>
      <c r="J3" s="6" t="s">
        <v>98</v>
      </c>
      <c r="K3" s="6" t="s">
        <v>99</v>
      </c>
      <c r="L3" s="6" t="s">
        <v>117</v>
      </c>
    </row>
    <row r="4" spans="1:103" ht="25" customHeight="1" x14ac:dyDescent="0.25">
      <c r="A4" s="170" t="s">
        <v>20</v>
      </c>
      <c r="B4" s="48">
        <v>45661</v>
      </c>
      <c r="C4" s="48" t="s">
        <v>118</v>
      </c>
      <c r="D4" s="11" t="s">
        <v>119</v>
      </c>
      <c r="E4" s="7" t="s">
        <v>120</v>
      </c>
      <c r="F4" s="6" t="s">
        <v>63</v>
      </c>
      <c r="G4" s="6" t="s">
        <v>121</v>
      </c>
      <c r="H4" s="6" t="s">
        <v>122</v>
      </c>
      <c r="I4" s="6" t="s">
        <v>98</v>
      </c>
      <c r="J4" s="6" t="s">
        <v>99</v>
      </c>
      <c r="K4" s="6" t="s">
        <v>98</v>
      </c>
      <c r="L4" s="6" t="s">
        <v>123</v>
      </c>
    </row>
    <row r="5" spans="1:103" ht="25" customHeight="1" x14ac:dyDescent="0.25">
      <c r="A5" s="170" t="s">
        <v>20</v>
      </c>
      <c r="B5" s="48">
        <v>45661</v>
      </c>
      <c r="C5" s="48" t="s">
        <v>111</v>
      </c>
      <c r="D5" s="11" t="s">
        <v>112</v>
      </c>
      <c r="E5" s="7" t="s">
        <v>124</v>
      </c>
      <c r="F5" s="6" t="s">
        <v>125</v>
      </c>
      <c r="G5" s="6" t="s">
        <v>126</v>
      </c>
      <c r="H5" s="6" t="s">
        <v>122</v>
      </c>
      <c r="I5" s="6" t="s">
        <v>99</v>
      </c>
      <c r="J5" s="6" t="s">
        <v>98</v>
      </c>
      <c r="K5" s="6" t="s">
        <v>99</v>
      </c>
      <c r="L5" s="6" t="s">
        <v>117</v>
      </c>
    </row>
    <row r="6" spans="1:103" ht="25" customHeight="1" x14ac:dyDescent="0.25">
      <c r="A6" s="170" t="s">
        <v>20</v>
      </c>
      <c r="B6" s="48">
        <v>45663</v>
      </c>
      <c r="C6" s="48" t="s">
        <v>111</v>
      </c>
      <c r="D6" s="11" t="s">
        <v>127</v>
      </c>
      <c r="E6" s="7" t="s">
        <v>128</v>
      </c>
      <c r="F6" s="6" t="s">
        <v>129</v>
      </c>
      <c r="G6" s="6" t="s">
        <v>130</v>
      </c>
      <c r="H6" s="6" t="s">
        <v>131</v>
      </c>
      <c r="I6" s="6" t="s">
        <v>99</v>
      </c>
      <c r="J6" s="6" t="s">
        <v>98</v>
      </c>
      <c r="K6" s="6" t="s">
        <v>99</v>
      </c>
      <c r="L6" s="6" t="s">
        <v>117</v>
      </c>
    </row>
    <row r="7" spans="1:103" ht="37.5" customHeight="1" x14ac:dyDescent="0.25">
      <c r="A7" s="170" t="s">
        <v>20</v>
      </c>
      <c r="B7" s="48">
        <v>45668</v>
      </c>
      <c r="C7" s="48" t="s">
        <v>111</v>
      </c>
      <c r="D7" s="11" t="s">
        <v>112</v>
      </c>
      <c r="E7" s="7" t="s">
        <v>132</v>
      </c>
      <c r="F7" s="6" t="s">
        <v>63</v>
      </c>
      <c r="G7" s="6" t="s">
        <v>133</v>
      </c>
      <c r="H7" s="6" t="s">
        <v>131</v>
      </c>
      <c r="I7" s="6" t="s">
        <v>98</v>
      </c>
      <c r="J7" s="6" t="s">
        <v>98</v>
      </c>
      <c r="K7" s="6" t="s">
        <v>99</v>
      </c>
      <c r="L7" s="6" t="s">
        <v>117</v>
      </c>
    </row>
    <row r="8" spans="1:103" ht="50.15" customHeight="1" x14ac:dyDescent="0.25">
      <c r="A8" s="170" t="s">
        <v>20</v>
      </c>
      <c r="B8" s="48">
        <v>45673</v>
      </c>
      <c r="C8" s="48" t="s">
        <v>134</v>
      </c>
      <c r="D8" s="11" t="s">
        <v>112</v>
      </c>
      <c r="E8" s="7" t="s">
        <v>135</v>
      </c>
      <c r="F8" s="6" t="s">
        <v>114</v>
      </c>
      <c r="G8" s="6" t="s">
        <v>133</v>
      </c>
      <c r="H8" s="6" t="s">
        <v>131</v>
      </c>
      <c r="I8" s="6" t="s">
        <v>99</v>
      </c>
      <c r="J8" s="6" t="s">
        <v>98</v>
      </c>
      <c r="K8" s="6" t="s">
        <v>99</v>
      </c>
      <c r="L8" s="6" t="s">
        <v>117</v>
      </c>
    </row>
    <row r="9" spans="1:103" ht="37.5" customHeight="1" x14ac:dyDescent="0.25">
      <c r="A9" s="170" t="s">
        <v>20</v>
      </c>
      <c r="B9" s="48">
        <v>45673</v>
      </c>
      <c r="C9" s="48" t="s">
        <v>111</v>
      </c>
      <c r="D9" s="11" t="s">
        <v>127</v>
      </c>
      <c r="E9" s="7" t="s">
        <v>136</v>
      </c>
      <c r="F9" s="6" t="s">
        <v>137</v>
      </c>
      <c r="G9" s="6" t="s">
        <v>138</v>
      </c>
      <c r="H9" s="6" t="s">
        <v>122</v>
      </c>
      <c r="I9" s="6" t="s">
        <v>98</v>
      </c>
      <c r="J9" s="6" t="s">
        <v>99</v>
      </c>
      <c r="K9" s="6" t="s">
        <v>98</v>
      </c>
      <c r="L9" s="6" t="s">
        <v>139</v>
      </c>
    </row>
    <row r="10" spans="1:103" ht="25" customHeight="1" x14ac:dyDescent="0.25">
      <c r="A10" s="170" t="s">
        <v>20</v>
      </c>
      <c r="B10" s="48">
        <v>45673</v>
      </c>
      <c r="C10" s="48" t="s">
        <v>111</v>
      </c>
      <c r="D10" s="11" t="s">
        <v>127</v>
      </c>
      <c r="E10" s="7" t="s">
        <v>140</v>
      </c>
      <c r="F10" s="6" t="s">
        <v>137</v>
      </c>
      <c r="G10" s="6" t="s">
        <v>141</v>
      </c>
      <c r="H10" s="6" t="s">
        <v>142</v>
      </c>
      <c r="I10" s="6" t="s">
        <v>99</v>
      </c>
      <c r="J10" s="6" t="s">
        <v>98</v>
      </c>
      <c r="K10" s="6" t="s">
        <v>99</v>
      </c>
      <c r="L10" s="6" t="s">
        <v>117</v>
      </c>
    </row>
    <row r="11" spans="1:103" ht="37.5" customHeight="1" x14ac:dyDescent="0.25">
      <c r="A11" s="170" t="s">
        <v>20</v>
      </c>
      <c r="B11" s="48">
        <v>45673</v>
      </c>
      <c r="C11" s="48" t="s">
        <v>111</v>
      </c>
      <c r="D11" s="11" t="s">
        <v>127</v>
      </c>
      <c r="E11" s="7" t="s">
        <v>143</v>
      </c>
      <c r="F11" s="6" t="s">
        <v>63</v>
      </c>
      <c r="G11" s="6" t="s">
        <v>144</v>
      </c>
      <c r="H11" s="6" t="s">
        <v>145</v>
      </c>
      <c r="I11" s="6" t="s">
        <v>98</v>
      </c>
      <c r="J11" s="6" t="s">
        <v>98</v>
      </c>
      <c r="K11" s="6" t="s">
        <v>99</v>
      </c>
      <c r="L11" s="6" t="s">
        <v>117</v>
      </c>
    </row>
    <row r="12" spans="1:103" ht="37.5" customHeight="1" x14ac:dyDescent="0.25">
      <c r="A12" s="170" t="s">
        <v>20</v>
      </c>
      <c r="B12" s="48">
        <v>45674</v>
      </c>
      <c r="C12" s="48" t="s">
        <v>134</v>
      </c>
      <c r="D12" s="11" t="s">
        <v>127</v>
      </c>
      <c r="E12" s="7" t="s">
        <v>146</v>
      </c>
      <c r="F12" s="6" t="s">
        <v>129</v>
      </c>
      <c r="G12" s="6" t="s">
        <v>147</v>
      </c>
      <c r="H12" s="6" t="s">
        <v>122</v>
      </c>
      <c r="I12" s="6" t="s">
        <v>98</v>
      </c>
      <c r="J12" s="6" t="s">
        <v>98</v>
      </c>
      <c r="K12" s="6" t="s">
        <v>99</v>
      </c>
      <c r="L12" s="6" t="s">
        <v>117</v>
      </c>
    </row>
    <row r="13" spans="1:103" ht="25" customHeight="1" x14ac:dyDescent="0.25">
      <c r="A13" s="170" t="s">
        <v>20</v>
      </c>
      <c r="B13" s="48">
        <v>45674</v>
      </c>
      <c r="C13" s="48" t="s">
        <v>134</v>
      </c>
      <c r="D13" s="11" t="s">
        <v>127</v>
      </c>
      <c r="E13" s="7" t="s">
        <v>148</v>
      </c>
      <c r="F13" s="6" t="s">
        <v>114</v>
      </c>
      <c r="G13" s="6" t="s">
        <v>149</v>
      </c>
      <c r="H13" s="6" t="s">
        <v>131</v>
      </c>
      <c r="I13" s="6" t="s">
        <v>99</v>
      </c>
      <c r="J13" s="6" t="s">
        <v>98</v>
      </c>
      <c r="K13" s="6" t="s">
        <v>99</v>
      </c>
      <c r="L13" s="6" t="s">
        <v>117</v>
      </c>
    </row>
    <row r="14" spans="1:103" ht="37.5" customHeight="1" x14ac:dyDescent="0.25">
      <c r="A14" s="170" t="s">
        <v>20</v>
      </c>
      <c r="B14" s="48">
        <v>45675</v>
      </c>
      <c r="C14" s="48" t="s">
        <v>150</v>
      </c>
      <c r="D14" s="11" t="s">
        <v>127</v>
      </c>
      <c r="E14" s="7" t="s">
        <v>151</v>
      </c>
      <c r="F14" s="6" t="s">
        <v>114</v>
      </c>
      <c r="G14" s="6" t="s">
        <v>152</v>
      </c>
      <c r="H14" s="6" t="s">
        <v>153</v>
      </c>
      <c r="I14" s="6" t="s">
        <v>99</v>
      </c>
      <c r="J14" s="6" t="s">
        <v>98</v>
      </c>
      <c r="K14" s="6" t="s">
        <v>99</v>
      </c>
      <c r="L14" s="6" t="s">
        <v>117</v>
      </c>
    </row>
    <row r="15" spans="1:103" ht="62.5" customHeight="1" x14ac:dyDescent="0.25">
      <c r="A15" s="99" t="s">
        <v>20</v>
      </c>
      <c r="B15" s="48">
        <v>45676</v>
      </c>
      <c r="C15" s="48" t="s">
        <v>118</v>
      </c>
      <c r="D15" s="24" t="s">
        <v>112</v>
      </c>
      <c r="E15" s="7" t="s">
        <v>154</v>
      </c>
      <c r="F15" s="6" t="s">
        <v>114</v>
      </c>
      <c r="G15" s="6" t="s">
        <v>155</v>
      </c>
      <c r="H15" s="6" t="s">
        <v>122</v>
      </c>
      <c r="I15" s="6" t="s">
        <v>98</v>
      </c>
      <c r="J15" s="6" t="s">
        <v>98</v>
      </c>
      <c r="K15" s="6" t="s">
        <v>99</v>
      </c>
      <c r="L15" s="6" t="s">
        <v>117</v>
      </c>
    </row>
    <row r="16" spans="1:103" ht="50.15" customHeight="1" x14ac:dyDescent="0.25">
      <c r="A16" s="99" t="s">
        <v>20</v>
      </c>
      <c r="B16" s="48">
        <v>45679</v>
      </c>
      <c r="C16" s="48" t="s">
        <v>111</v>
      </c>
      <c r="D16" s="24" t="s">
        <v>112</v>
      </c>
      <c r="E16" s="7" t="s">
        <v>156</v>
      </c>
      <c r="F16" s="6" t="s">
        <v>63</v>
      </c>
      <c r="G16" s="6" t="s">
        <v>157</v>
      </c>
      <c r="H16" s="6" t="s">
        <v>122</v>
      </c>
      <c r="I16" s="6" t="s">
        <v>98</v>
      </c>
      <c r="J16" s="6" t="s">
        <v>99</v>
      </c>
      <c r="K16" s="6" t="s">
        <v>98</v>
      </c>
      <c r="L16" s="6" t="s">
        <v>158</v>
      </c>
    </row>
    <row r="17" spans="1:12" ht="37.5" customHeight="1" x14ac:dyDescent="0.25">
      <c r="A17" s="99" t="s">
        <v>20</v>
      </c>
      <c r="B17" s="48">
        <v>45679</v>
      </c>
      <c r="C17" s="48" t="s">
        <v>111</v>
      </c>
      <c r="D17" s="24" t="s">
        <v>112</v>
      </c>
      <c r="E17" s="7" t="s">
        <v>159</v>
      </c>
      <c r="F17" s="6" t="s">
        <v>160</v>
      </c>
      <c r="G17" s="6" t="s">
        <v>161</v>
      </c>
      <c r="H17" s="6" t="s">
        <v>162</v>
      </c>
      <c r="I17" s="6" t="s">
        <v>98</v>
      </c>
      <c r="J17" s="6" t="s">
        <v>98</v>
      </c>
      <c r="K17" s="6" t="s">
        <v>99</v>
      </c>
      <c r="L17" s="6"/>
    </row>
    <row r="18" spans="1:12" ht="25" customHeight="1" x14ac:dyDescent="0.25">
      <c r="A18" s="99" t="s">
        <v>20</v>
      </c>
      <c r="B18" s="48">
        <v>45680</v>
      </c>
      <c r="C18" s="48" t="s">
        <v>134</v>
      </c>
      <c r="D18" s="24" t="s">
        <v>163</v>
      </c>
      <c r="E18" s="7" t="s">
        <v>164</v>
      </c>
      <c r="F18" s="6" t="s">
        <v>114</v>
      </c>
      <c r="G18" s="6" t="s">
        <v>165</v>
      </c>
      <c r="H18" s="6" t="s">
        <v>162</v>
      </c>
      <c r="I18" s="6" t="s">
        <v>99</v>
      </c>
      <c r="J18" s="6" t="s">
        <v>98</v>
      </c>
      <c r="K18" s="6" t="s">
        <v>99</v>
      </c>
      <c r="L18" s="6"/>
    </row>
    <row r="19" spans="1:12" ht="25" customHeight="1" x14ac:dyDescent="0.25">
      <c r="A19" s="99" t="s">
        <v>20</v>
      </c>
      <c r="B19" s="48">
        <v>45680</v>
      </c>
      <c r="C19" s="48" t="s">
        <v>111</v>
      </c>
      <c r="D19" s="24" t="s">
        <v>127</v>
      </c>
      <c r="E19" s="7" t="s">
        <v>166</v>
      </c>
      <c r="F19" s="6" t="s">
        <v>160</v>
      </c>
      <c r="G19" s="6" t="s">
        <v>167</v>
      </c>
      <c r="H19" s="6" t="s">
        <v>131</v>
      </c>
      <c r="I19" s="6" t="s">
        <v>98</v>
      </c>
      <c r="J19" s="6" t="s">
        <v>98</v>
      </c>
      <c r="K19" s="6" t="s">
        <v>99</v>
      </c>
      <c r="L19" s="6"/>
    </row>
    <row r="20" spans="1:12" ht="25" customHeight="1" x14ac:dyDescent="0.25">
      <c r="A20" s="99" t="s">
        <v>20</v>
      </c>
      <c r="B20" s="48">
        <v>45681</v>
      </c>
      <c r="C20" s="48" t="s">
        <v>134</v>
      </c>
      <c r="D20" s="24" t="s">
        <v>112</v>
      </c>
      <c r="E20" s="7" t="s">
        <v>168</v>
      </c>
      <c r="F20" s="6" t="s">
        <v>129</v>
      </c>
      <c r="G20" s="6" t="s">
        <v>169</v>
      </c>
      <c r="H20" s="6" t="s">
        <v>162</v>
      </c>
      <c r="I20" s="6" t="s">
        <v>99</v>
      </c>
      <c r="J20" s="6" t="s">
        <v>99</v>
      </c>
      <c r="K20" s="6" t="s">
        <v>98</v>
      </c>
      <c r="L20" s="6" t="s">
        <v>170</v>
      </c>
    </row>
    <row r="21" spans="1:12" ht="37.5" customHeight="1" x14ac:dyDescent="0.25">
      <c r="A21" s="99" t="s">
        <v>20</v>
      </c>
      <c r="B21" s="48">
        <v>45681</v>
      </c>
      <c r="C21" s="48" t="s">
        <v>111</v>
      </c>
      <c r="D21" s="24" t="s">
        <v>112</v>
      </c>
      <c r="E21" s="7" t="s">
        <v>171</v>
      </c>
      <c r="F21" s="6" t="s">
        <v>129</v>
      </c>
      <c r="G21" s="6" t="s">
        <v>172</v>
      </c>
      <c r="H21" s="6" t="s">
        <v>116</v>
      </c>
      <c r="I21" s="6" t="s">
        <v>98</v>
      </c>
      <c r="J21" s="6" t="s">
        <v>98</v>
      </c>
      <c r="K21" s="6" t="s">
        <v>99</v>
      </c>
      <c r="L21" s="6"/>
    </row>
    <row r="22" spans="1:12" ht="25" customHeight="1" x14ac:dyDescent="0.25">
      <c r="A22" s="99" t="s">
        <v>20</v>
      </c>
      <c r="B22" s="48">
        <v>45682</v>
      </c>
      <c r="C22" s="48" t="s">
        <v>134</v>
      </c>
      <c r="D22" s="24" t="s">
        <v>116</v>
      </c>
      <c r="E22" s="7" t="s">
        <v>173</v>
      </c>
      <c r="F22" s="6" t="s">
        <v>174</v>
      </c>
      <c r="G22" s="6" t="s">
        <v>116</v>
      </c>
      <c r="H22" s="6" t="s">
        <v>116</v>
      </c>
      <c r="I22" s="6" t="s">
        <v>98</v>
      </c>
      <c r="J22" s="6" t="s">
        <v>99</v>
      </c>
      <c r="K22" s="6" t="s">
        <v>98</v>
      </c>
      <c r="L22" s="6" t="s">
        <v>175</v>
      </c>
    </row>
    <row r="23" spans="1:12" ht="37.5" customHeight="1" x14ac:dyDescent="0.25">
      <c r="A23" s="99" t="s">
        <v>20</v>
      </c>
      <c r="B23" s="48">
        <v>45682</v>
      </c>
      <c r="C23" s="48" t="s">
        <v>134</v>
      </c>
      <c r="D23" s="24" t="s">
        <v>163</v>
      </c>
      <c r="E23" s="7" t="s">
        <v>176</v>
      </c>
      <c r="F23" s="6" t="s">
        <v>125</v>
      </c>
      <c r="G23" s="6" t="s">
        <v>177</v>
      </c>
      <c r="H23" s="6" t="s">
        <v>145</v>
      </c>
      <c r="I23" s="6" t="s">
        <v>99</v>
      </c>
      <c r="J23" s="6" t="s">
        <v>98</v>
      </c>
      <c r="K23" s="6" t="s">
        <v>99</v>
      </c>
      <c r="L23" s="6"/>
    </row>
    <row r="24" spans="1:12" ht="25" customHeight="1" x14ac:dyDescent="0.25">
      <c r="A24" s="99" t="s">
        <v>20</v>
      </c>
      <c r="B24" s="48">
        <v>45683</v>
      </c>
      <c r="C24" s="48" t="s">
        <v>134</v>
      </c>
      <c r="D24" s="24" t="s">
        <v>127</v>
      </c>
      <c r="E24" s="7" t="s">
        <v>178</v>
      </c>
      <c r="F24" s="6" t="s">
        <v>129</v>
      </c>
      <c r="G24" s="6" t="s">
        <v>152</v>
      </c>
      <c r="H24" s="6" t="s">
        <v>153</v>
      </c>
      <c r="I24" s="6" t="s">
        <v>98</v>
      </c>
      <c r="J24" s="6" t="s">
        <v>98</v>
      </c>
      <c r="K24" s="6" t="s">
        <v>99</v>
      </c>
      <c r="L24" s="6"/>
    </row>
    <row r="25" spans="1:12" ht="25" customHeight="1" x14ac:dyDescent="0.25">
      <c r="A25" s="99" t="s">
        <v>20</v>
      </c>
      <c r="B25" s="48">
        <v>45686</v>
      </c>
      <c r="C25" s="48" t="s">
        <v>134</v>
      </c>
      <c r="D25" s="24" t="s">
        <v>116</v>
      </c>
      <c r="E25" s="7" t="s">
        <v>179</v>
      </c>
      <c r="F25" s="6" t="s">
        <v>180</v>
      </c>
      <c r="G25" s="6" t="s">
        <v>181</v>
      </c>
      <c r="H25" s="6" t="s">
        <v>153</v>
      </c>
      <c r="I25" s="6" t="s">
        <v>99</v>
      </c>
      <c r="J25" s="6" t="s">
        <v>99</v>
      </c>
      <c r="K25" s="6" t="s">
        <v>98</v>
      </c>
      <c r="L25" s="6" t="s">
        <v>182</v>
      </c>
    </row>
    <row r="26" spans="1:12" ht="25" customHeight="1" x14ac:dyDescent="0.25">
      <c r="A26" s="99" t="s">
        <v>20</v>
      </c>
      <c r="B26" s="48">
        <v>45688</v>
      </c>
      <c r="C26" s="48" t="s">
        <v>111</v>
      </c>
      <c r="D26" s="24" t="s">
        <v>127</v>
      </c>
      <c r="E26" s="7" t="s">
        <v>183</v>
      </c>
      <c r="F26" s="6" t="s">
        <v>184</v>
      </c>
      <c r="G26" s="6" t="s">
        <v>185</v>
      </c>
      <c r="H26" s="6" t="s">
        <v>162</v>
      </c>
      <c r="I26" s="6" t="s">
        <v>99</v>
      </c>
      <c r="J26" s="6" t="s">
        <v>98</v>
      </c>
      <c r="K26" s="6" t="s">
        <v>99</v>
      </c>
      <c r="L26" s="6"/>
    </row>
    <row r="27" spans="1:12" ht="87.65" customHeight="1" x14ac:dyDescent="0.25">
      <c r="A27" s="99" t="s">
        <v>20</v>
      </c>
      <c r="B27" s="48">
        <v>45688</v>
      </c>
      <c r="C27" s="48" t="s">
        <v>111</v>
      </c>
      <c r="D27" s="24" t="s">
        <v>127</v>
      </c>
      <c r="E27" s="7" t="s">
        <v>186</v>
      </c>
      <c r="F27" s="6" t="s">
        <v>63</v>
      </c>
      <c r="G27" s="6" t="s">
        <v>133</v>
      </c>
      <c r="H27" s="6" t="s">
        <v>131</v>
      </c>
      <c r="I27" s="6" t="s">
        <v>99</v>
      </c>
      <c r="J27" s="6" t="s">
        <v>98</v>
      </c>
      <c r="K27" s="6" t="s">
        <v>99</v>
      </c>
      <c r="L27" s="6"/>
    </row>
    <row r="28" spans="1:12" ht="37.5" customHeight="1" x14ac:dyDescent="0.25">
      <c r="A28" s="99" t="s">
        <v>21</v>
      </c>
      <c r="B28" s="48">
        <v>45690</v>
      </c>
      <c r="C28" s="48" t="s">
        <v>111</v>
      </c>
      <c r="D28" s="24" t="s">
        <v>127</v>
      </c>
      <c r="E28" s="7" t="s">
        <v>187</v>
      </c>
      <c r="F28" s="6" t="s">
        <v>114</v>
      </c>
      <c r="G28" s="6" t="s">
        <v>188</v>
      </c>
      <c r="H28" s="6" t="s">
        <v>162</v>
      </c>
      <c r="I28" s="6" t="s">
        <v>99</v>
      </c>
      <c r="J28" s="6" t="s">
        <v>98</v>
      </c>
      <c r="K28" s="6" t="s">
        <v>99</v>
      </c>
      <c r="L28" s="6"/>
    </row>
    <row r="29" spans="1:12" ht="50.15" customHeight="1" x14ac:dyDescent="0.25">
      <c r="A29" s="99" t="s">
        <v>21</v>
      </c>
      <c r="B29" s="48">
        <v>45691</v>
      </c>
      <c r="C29" s="48" t="s">
        <v>134</v>
      </c>
      <c r="D29" s="24" t="s">
        <v>127</v>
      </c>
      <c r="E29" s="7" t="s">
        <v>189</v>
      </c>
      <c r="F29" s="6" t="s">
        <v>160</v>
      </c>
      <c r="G29" s="6" t="s">
        <v>190</v>
      </c>
      <c r="H29" s="6" t="s">
        <v>162</v>
      </c>
      <c r="I29" s="6" t="s">
        <v>99</v>
      </c>
      <c r="J29" s="6" t="s">
        <v>98</v>
      </c>
      <c r="K29" s="6" t="s">
        <v>99</v>
      </c>
      <c r="L29" s="6"/>
    </row>
    <row r="30" spans="1:12" ht="37.5" customHeight="1" x14ac:dyDescent="0.25">
      <c r="A30" s="99" t="s">
        <v>21</v>
      </c>
      <c r="B30" s="48">
        <v>45691</v>
      </c>
      <c r="C30" s="48" t="s">
        <v>134</v>
      </c>
      <c r="D30" s="24" t="s">
        <v>127</v>
      </c>
      <c r="E30" s="7" t="s">
        <v>191</v>
      </c>
      <c r="F30" s="6" t="s">
        <v>129</v>
      </c>
      <c r="G30" s="6" t="s">
        <v>192</v>
      </c>
      <c r="H30" s="6" t="s">
        <v>116</v>
      </c>
      <c r="I30" s="6" t="s">
        <v>98</v>
      </c>
      <c r="J30" s="6" t="s">
        <v>98</v>
      </c>
      <c r="K30" s="6" t="s">
        <v>99</v>
      </c>
      <c r="L30" s="6"/>
    </row>
    <row r="31" spans="1:12" ht="62.5" customHeight="1" x14ac:dyDescent="0.25">
      <c r="A31" s="99" t="s">
        <v>21</v>
      </c>
      <c r="B31" s="48">
        <v>45692</v>
      </c>
      <c r="C31" s="48" t="s">
        <v>134</v>
      </c>
      <c r="D31" s="24" t="s">
        <v>112</v>
      </c>
      <c r="E31" s="7" t="s">
        <v>193</v>
      </c>
      <c r="F31" s="6" t="s">
        <v>180</v>
      </c>
      <c r="G31" s="6" t="s">
        <v>194</v>
      </c>
      <c r="H31" s="6" t="s">
        <v>122</v>
      </c>
      <c r="I31" s="6" t="s">
        <v>99</v>
      </c>
      <c r="J31" s="6" t="s">
        <v>99</v>
      </c>
      <c r="K31" s="6" t="s">
        <v>98</v>
      </c>
      <c r="L31" s="6" t="s">
        <v>195</v>
      </c>
    </row>
    <row r="32" spans="1:12" ht="50.15" customHeight="1" x14ac:dyDescent="0.25">
      <c r="A32" s="99" t="s">
        <v>21</v>
      </c>
      <c r="B32" s="48">
        <v>45692</v>
      </c>
      <c r="C32" s="48" t="s">
        <v>150</v>
      </c>
      <c r="D32" s="24" t="s">
        <v>127</v>
      </c>
      <c r="E32" s="7" t="s">
        <v>196</v>
      </c>
      <c r="F32" s="6" t="s">
        <v>184</v>
      </c>
      <c r="G32" s="6" t="s">
        <v>197</v>
      </c>
      <c r="H32" s="6" t="s">
        <v>198</v>
      </c>
      <c r="I32" s="6" t="s">
        <v>99</v>
      </c>
      <c r="J32" s="6" t="s">
        <v>98</v>
      </c>
      <c r="K32" s="6" t="s">
        <v>99</v>
      </c>
      <c r="L32" s="6"/>
    </row>
    <row r="33" spans="1:12" ht="50.15" customHeight="1" x14ac:dyDescent="0.25">
      <c r="A33" s="99" t="s">
        <v>21</v>
      </c>
      <c r="B33" s="48">
        <v>45692</v>
      </c>
      <c r="C33" s="48" t="s">
        <v>111</v>
      </c>
      <c r="D33" s="24" t="s">
        <v>127</v>
      </c>
      <c r="E33" s="7" t="s">
        <v>199</v>
      </c>
      <c r="F33" s="6" t="s">
        <v>114</v>
      </c>
      <c r="G33" s="6" t="s">
        <v>200</v>
      </c>
      <c r="H33" s="6" t="s">
        <v>153</v>
      </c>
      <c r="I33" s="6" t="s">
        <v>99</v>
      </c>
      <c r="J33" s="6" t="s">
        <v>98</v>
      </c>
      <c r="K33" s="6" t="s">
        <v>99</v>
      </c>
      <c r="L33" s="6"/>
    </row>
    <row r="34" spans="1:12" ht="75" customHeight="1" x14ac:dyDescent="0.25">
      <c r="A34" s="99" t="s">
        <v>21</v>
      </c>
      <c r="B34" s="48">
        <v>45693</v>
      </c>
      <c r="C34" s="48" t="s">
        <v>134</v>
      </c>
      <c r="D34" s="24" t="s">
        <v>116</v>
      </c>
      <c r="E34" s="7" t="s">
        <v>201</v>
      </c>
      <c r="F34" s="6" t="s">
        <v>125</v>
      </c>
      <c r="G34" s="6" t="s">
        <v>202</v>
      </c>
      <c r="H34" s="6" t="s">
        <v>162</v>
      </c>
      <c r="I34" s="6" t="s">
        <v>99</v>
      </c>
      <c r="J34" s="6" t="s">
        <v>98</v>
      </c>
      <c r="K34" s="6" t="s">
        <v>99</v>
      </c>
      <c r="L34" s="6"/>
    </row>
    <row r="35" spans="1:12" ht="37.5" customHeight="1" x14ac:dyDescent="0.25">
      <c r="A35" s="99" t="s">
        <v>21</v>
      </c>
      <c r="B35" s="48">
        <v>45693</v>
      </c>
      <c r="C35" s="48" t="s">
        <v>111</v>
      </c>
      <c r="D35" s="24" t="s">
        <v>127</v>
      </c>
      <c r="E35" s="7" t="s">
        <v>203</v>
      </c>
      <c r="F35" s="6" t="s">
        <v>160</v>
      </c>
      <c r="G35" s="6" t="s">
        <v>204</v>
      </c>
      <c r="H35" s="6" t="s">
        <v>162</v>
      </c>
      <c r="I35" s="6" t="s">
        <v>99</v>
      </c>
      <c r="J35" s="6" t="s">
        <v>99</v>
      </c>
      <c r="K35" s="6" t="s">
        <v>98</v>
      </c>
      <c r="L35" s="6" t="s">
        <v>205</v>
      </c>
    </row>
    <row r="36" spans="1:12" ht="37.5" customHeight="1" x14ac:dyDescent="0.25">
      <c r="A36" s="99" t="s">
        <v>21</v>
      </c>
      <c r="B36" s="48">
        <v>45694</v>
      </c>
      <c r="C36" s="48" t="s">
        <v>134</v>
      </c>
      <c r="D36" s="24" t="s">
        <v>127</v>
      </c>
      <c r="E36" s="7" t="s">
        <v>206</v>
      </c>
      <c r="F36" s="6" t="s">
        <v>129</v>
      </c>
      <c r="G36" s="6" t="s">
        <v>207</v>
      </c>
      <c r="H36" s="6" t="s">
        <v>131</v>
      </c>
      <c r="I36" s="6" t="s">
        <v>98</v>
      </c>
      <c r="J36" s="6" t="s">
        <v>98</v>
      </c>
      <c r="K36" s="6" t="s">
        <v>99</v>
      </c>
      <c r="L36" s="6"/>
    </row>
    <row r="37" spans="1:12" ht="37.5" customHeight="1" x14ac:dyDescent="0.25">
      <c r="A37" s="99" t="s">
        <v>21</v>
      </c>
      <c r="B37" s="48">
        <v>45694</v>
      </c>
      <c r="C37" s="48" t="s">
        <v>134</v>
      </c>
      <c r="D37" s="24" t="s">
        <v>163</v>
      </c>
      <c r="E37" s="7" t="s">
        <v>208</v>
      </c>
      <c r="F37" s="6" t="s">
        <v>129</v>
      </c>
      <c r="G37" s="6" t="s">
        <v>209</v>
      </c>
      <c r="H37" s="6" t="s">
        <v>162</v>
      </c>
      <c r="I37" s="6" t="s">
        <v>99</v>
      </c>
      <c r="J37" s="6" t="s">
        <v>98</v>
      </c>
      <c r="K37" s="6" t="s">
        <v>99</v>
      </c>
      <c r="L37" s="6"/>
    </row>
    <row r="38" spans="1:12" ht="50.15" customHeight="1" x14ac:dyDescent="0.25">
      <c r="A38" s="99" t="s">
        <v>21</v>
      </c>
      <c r="B38" s="48">
        <v>45695</v>
      </c>
      <c r="C38" s="48" t="s">
        <v>210</v>
      </c>
      <c r="D38" s="24" t="s">
        <v>127</v>
      </c>
      <c r="E38" s="7" t="s">
        <v>211</v>
      </c>
      <c r="F38" s="6" t="s">
        <v>137</v>
      </c>
      <c r="G38" s="6" t="s">
        <v>212</v>
      </c>
      <c r="H38" s="6" t="s">
        <v>153</v>
      </c>
      <c r="I38" s="6" t="s">
        <v>99</v>
      </c>
      <c r="J38" s="6" t="s">
        <v>99</v>
      </c>
      <c r="K38" s="6" t="s">
        <v>98</v>
      </c>
      <c r="L38" s="6" t="s">
        <v>213</v>
      </c>
    </row>
    <row r="39" spans="1:12" ht="62.5" customHeight="1" x14ac:dyDescent="0.25">
      <c r="A39" s="99" t="s">
        <v>21</v>
      </c>
      <c r="B39" s="48">
        <v>45697</v>
      </c>
      <c r="C39" s="48" t="s">
        <v>134</v>
      </c>
      <c r="D39" s="24" t="s">
        <v>112</v>
      </c>
      <c r="E39" s="7" t="s">
        <v>214</v>
      </c>
      <c r="F39" s="6" t="s">
        <v>180</v>
      </c>
      <c r="G39" s="6" t="s">
        <v>215</v>
      </c>
      <c r="H39" s="6" t="s">
        <v>162</v>
      </c>
      <c r="I39" s="6" t="s">
        <v>98</v>
      </c>
      <c r="J39" s="6" t="s">
        <v>99</v>
      </c>
      <c r="K39" s="6" t="s">
        <v>98</v>
      </c>
      <c r="L39" s="6" t="s">
        <v>216</v>
      </c>
    </row>
    <row r="40" spans="1:12" ht="50.15" customHeight="1" x14ac:dyDescent="0.25">
      <c r="A40" s="99" t="s">
        <v>21</v>
      </c>
      <c r="B40" s="48">
        <v>45697</v>
      </c>
      <c r="C40" s="48" t="s">
        <v>134</v>
      </c>
      <c r="D40" s="24" t="s">
        <v>112</v>
      </c>
      <c r="E40" s="7" t="s">
        <v>217</v>
      </c>
      <c r="F40" s="6" t="s">
        <v>180</v>
      </c>
      <c r="G40" s="6" t="s">
        <v>218</v>
      </c>
      <c r="H40" s="6" t="s">
        <v>122</v>
      </c>
      <c r="I40" s="6" t="s">
        <v>99</v>
      </c>
      <c r="J40" s="6" t="s">
        <v>99</v>
      </c>
      <c r="K40" s="6" t="s">
        <v>98</v>
      </c>
      <c r="L40" s="6" t="s">
        <v>219</v>
      </c>
    </row>
    <row r="41" spans="1:12" ht="37.5" customHeight="1" x14ac:dyDescent="0.25">
      <c r="A41" s="99" t="s">
        <v>21</v>
      </c>
      <c r="B41" s="48">
        <v>45697</v>
      </c>
      <c r="C41" s="48" t="s">
        <v>134</v>
      </c>
      <c r="D41" s="24" t="s">
        <v>112</v>
      </c>
      <c r="E41" s="7" t="s">
        <v>220</v>
      </c>
      <c r="F41" s="6" t="s">
        <v>129</v>
      </c>
      <c r="G41" s="6" t="s">
        <v>221</v>
      </c>
      <c r="H41" s="6" t="s">
        <v>131</v>
      </c>
      <c r="I41" s="6" t="s">
        <v>99</v>
      </c>
      <c r="J41" s="6" t="s">
        <v>98</v>
      </c>
      <c r="K41" s="6" t="s">
        <v>99</v>
      </c>
      <c r="L41" s="6"/>
    </row>
    <row r="42" spans="1:12" ht="62.5" customHeight="1" x14ac:dyDescent="0.25">
      <c r="A42" s="99" t="s">
        <v>21</v>
      </c>
      <c r="B42" s="48">
        <v>45698</v>
      </c>
      <c r="C42" s="48" t="s">
        <v>134</v>
      </c>
      <c r="D42" s="24" t="s">
        <v>112</v>
      </c>
      <c r="E42" s="7" t="s">
        <v>222</v>
      </c>
      <c r="F42" s="6" t="s">
        <v>180</v>
      </c>
      <c r="G42" s="6" t="s">
        <v>223</v>
      </c>
      <c r="H42" s="6" t="s">
        <v>116</v>
      </c>
      <c r="I42" s="6" t="s">
        <v>99</v>
      </c>
      <c r="J42" s="6" t="s">
        <v>98</v>
      </c>
      <c r="K42" s="6" t="s">
        <v>99</v>
      </c>
      <c r="L42" s="6"/>
    </row>
    <row r="43" spans="1:12" ht="62.5" customHeight="1" x14ac:dyDescent="0.25">
      <c r="A43" s="99" t="s">
        <v>21</v>
      </c>
      <c r="B43" s="48">
        <v>45699</v>
      </c>
      <c r="C43" s="48" t="s">
        <v>134</v>
      </c>
      <c r="D43" s="24" t="s">
        <v>163</v>
      </c>
      <c r="E43" s="7" t="s">
        <v>224</v>
      </c>
      <c r="F43" s="6" t="s">
        <v>114</v>
      </c>
      <c r="G43" s="6" t="s">
        <v>225</v>
      </c>
      <c r="H43" s="6" t="s">
        <v>122</v>
      </c>
      <c r="I43" s="6" t="s">
        <v>99</v>
      </c>
      <c r="J43" s="6" t="s">
        <v>99</v>
      </c>
      <c r="K43" s="6" t="s">
        <v>98</v>
      </c>
      <c r="L43" s="6" t="s">
        <v>226</v>
      </c>
    </row>
    <row r="44" spans="1:12" ht="62.5" customHeight="1" x14ac:dyDescent="0.25">
      <c r="A44" s="99" t="s">
        <v>21</v>
      </c>
      <c r="B44" s="48">
        <v>45699</v>
      </c>
      <c r="C44" s="48" t="s">
        <v>134</v>
      </c>
      <c r="D44" s="24" t="s">
        <v>112</v>
      </c>
      <c r="E44" s="7" t="s">
        <v>227</v>
      </c>
      <c r="F44" s="6" t="s">
        <v>114</v>
      </c>
      <c r="G44" s="6" t="s">
        <v>228</v>
      </c>
      <c r="H44" s="6" t="s">
        <v>162</v>
      </c>
      <c r="I44" s="6" t="s">
        <v>99</v>
      </c>
      <c r="J44" s="6" t="s">
        <v>98</v>
      </c>
      <c r="K44" s="6" t="s">
        <v>99</v>
      </c>
      <c r="L44" s="6"/>
    </row>
    <row r="45" spans="1:12" ht="50.15" customHeight="1" x14ac:dyDescent="0.25">
      <c r="A45" s="99" t="s">
        <v>21</v>
      </c>
      <c r="B45" s="48">
        <v>45699</v>
      </c>
      <c r="C45" s="48" t="s">
        <v>134</v>
      </c>
      <c r="D45" s="24" t="s">
        <v>163</v>
      </c>
      <c r="E45" s="7" t="s">
        <v>229</v>
      </c>
      <c r="F45" s="6" t="s">
        <v>137</v>
      </c>
      <c r="G45" s="6" t="s">
        <v>230</v>
      </c>
      <c r="H45" s="6" t="s">
        <v>131</v>
      </c>
      <c r="I45" s="6" t="s">
        <v>99</v>
      </c>
      <c r="J45" s="6" t="s">
        <v>98</v>
      </c>
      <c r="K45" s="6" t="s">
        <v>99</v>
      </c>
      <c r="L45" s="6"/>
    </row>
    <row r="46" spans="1:12" ht="37.5" customHeight="1" x14ac:dyDescent="0.25">
      <c r="A46" s="99" t="s">
        <v>21</v>
      </c>
      <c r="B46" s="48">
        <v>45700</v>
      </c>
      <c r="C46" s="48" t="s">
        <v>134</v>
      </c>
      <c r="D46" s="24" t="s">
        <v>127</v>
      </c>
      <c r="E46" s="7" t="s">
        <v>231</v>
      </c>
      <c r="F46" s="6" t="s">
        <v>160</v>
      </c>
      <c r="G46" s="6" t="s">
        <v>232</v>
      </c>
      <c r="H46" s="6" t="s">
        <v>162</v>
      </c>
      <c r="I46" s="6" t="s">
        <v>98</v>
      </c>
      <c r="J46" s="6" t="s">
        <v>99</v>
      </c>
      <c r="K46" s="6" t="s">
        <v>98</v>
      </c>
      <c r="L46" s="6" t="s">
        <v>233</v>
      </c>
    </row>
    <row r="47" spans="1:12" ht="37.5" customHeight="1" x14ac:dyDescent="0.25">
      <c r="A47" s="99" t="s">
        <v>21</v>
      </c>
      <c r="B47" s="48">
        <v>45700</v>
      </c>
      <c r="C47" s="48" t="s">
        <v>134</v>
      </c>
      <c r="D47" s="24" t="s">
        <v>163</v>
      </c>
      <c r="E47" s="7" t="s">
        <v>234</v>
      </c>
      <c r="F47" s="6" t="s">
        <v>129</v>
      </c>
      <c r="G47" s="6" t="s">
        <v>235</v>
      </c>
      <c r="H47" s="6" t="s">
        <v>122</v>
      </c>
      <c r="I47" s="6" t="s">
        <v>99</v>
      </c>
      <c r="J47" s="6" t="s">
        <v>98</v>
      </c>
      <c r="K47" s="6" t="s">
        <v>99</v>
      </c>
      <c r="L47" s="6"/>
    </row>
    <row r="48" spans="1:12" ht="37.5" customHeight="1" x14ac:dyDescent="0.25">
      <c r="A48" s="99" t="s">
        <v>21</v>
      </c>
      <c r="B48" s="48">
        <v>45700</v>
      </c>
      <c r="C48" s="48" t="s">
        <v>134</v>
      </c>
      <c r="D48" s="24" t="s">
        <v>112</v>
      </c>
      <c r="E48" s="7" t="s">
        <v>236</v>
      </c>
      <c r="F48" s="6" t="s">
        <v>137</v>
      </c>
      <c r="G48" s="6" t="s">
        <v>237</v>
      </c>
      <c r="H48" s="6" t="s">
        <v>162</v>
      </c>
      <c r="I48" s="6" t="s">
        <v>99</v>
      </c>
      <c r="J48" s="6" t="s">
        <v>98</v>
      </c>
      <c r="K48" s="6" t="s">
        <v>99</v>
      </c>
      <c r="L48" s="6"/>
    </row>
    <row r="49" spans="1:12" ht="62.5" customHeight="1" x14ac:dyDescent="0.25">
      <c r="A49" s="99" t="s">
        <v>21</v>
      </c>
      <c r="B49" s="48">
        <v>45700</v>
      </c>
      <c r="C49" s="48" t="s">
        <v>238</v>
      </c>
      <c r="D49" s="24" t="s">
        <v>127</v>
      </c>
      <c r="E49" s="7" t="s">
        <v>239</v>
      </c>
      <c r="F49" s="6" t="s">
        <v>129</v>
      </c>
      <c r="G49" s="6" t="s">
        <v>240</v>
      </c>
      <c r="H49" s="6" t="s">
        <v>162</v>
      </c>
      <c r="I49" s="6" t="s">
        <v>99</v>
      </c>
      <c r="J49" s="6" t="s">
        <v>98</v>
      </c>
      <c r="K49" s="6" t="s">
        <v>99</v>
      </c>
      <c r="L49" s="6"/>
    </row>
    <row r="50" spans="1:12" ht="62.5" customHeight="1" x14ac:dyDescent="0.25">
      <c r="A50" s="99" t="s">
        <v>21</v>
      </c>
      <c r="B50" s="48">
        <v>45701</v>
      </c>
      <c r="C50" s="48" t="s">
        <v>134</v>
      </c>
      <c r="D50" s="24" t="s">
        <v>112</v>
      </c>
      <c r="E50" s="7" t="s">
        <v>241</v>
      </c>
      <c r="F50" s="6" t="s">
        <v>180</v>
      </c>
      <c r="G50" s="6" t="s">
        <v>242</v>
      </c>
      <c r="H50" s="6" t="s">
        <v>122</v>
      </c>
      <c r="I50" s="6" t="s">
        <v>98</v>
      </c>
      <c r="J50" s="6" t="s">
        <v>99</v>
      </c>
      <c r="K50" s="6" t="s">
        <v>98</v>
      </c>
      <c r="L50" s="6" t="s">
        <v>243</v>
      </c>
    </row>
    <row r="51" spans="1:12" ht="50.15" customHeight="1" x14ac:dyDescent="0.25">
      <c r="A51" s="99" t="s">
        <v>21</v>
      </c>
      <c r="B51" s="48">
        <v>45703</v>
      </c>
      <c r="C51" s="48" t="s">
        <v>134</v>
      </c>
      <c r="D51" s="24" t="s">
        <v>112</v>
      </c>
      <c r="E51" s="7" t="s">
        <v>244</v>
      </c>
      <c r="F51" s="6" t="s">
        <v>129</v>
      </c>
      <c r="G51" s="6" t="s">
        <v>245</v>
      </c>
      <c r="H51" s="6" t="s">
        <v>162</v>
      </c>
      <c r="I51" s="6" t="s">
        <v>99</v>
      </c>
      <c r="J51" s="6" t="s">
        <v>98</v>
      </c>
      <c r="K51" s="6" t="s">
        <v>99</v>
      </c>
      <c r="L51" s="6"/>
    </row>
    <row r="52" spans="1:12" ht="87.65" customHeight="1" x14ac:dyDescent="0.25">
      <c r="A52" s="99" t="s">
        <v>21</v>
      </c>
      <c r="B52" s="48">
        <v>45704</v>
      </c>
      <c r="C52" s="48" t="s">
        <v>111</v>
      </c>
      <c r="D52" s="24" t="s">
        <v>119</v>
      </c>
      <c r="E52" s="7" t="s">
        <v>246</v>
      </c>
      <c r="F52" s="6" t="s">
        <v>125</v>
      </c>
      <c r="G52" s="6" t="s">
        <v>177</v>
      </c>
      <c r="H52" s="6" t="s">
        <v>145</v>
      </c>
      <c r="I52" s="6" t="s">
        <v>99</v>
      </c>
      <c r="J52" s="6" t="s">
        <v>98</v>
      </c>
      <c r="K52" s="6" t="s">
        <v>99</v>
      </c>
      <c r="L52" s="6"/>
    </row>
    <row r="53" spans="1:12" ht="125.25" customHeight="1" x14ac:dyDescent="0.25">
      <c r="A53" s="99" t="s">
        <v>21</v>
      </c>
      <c r="B53" s="48">
        <v>45705</v>
      </c>
      <c r="C53" s="48" t="s">
        <v>134</v>
      </c>
      <c r="D53" s="24" t="s">
        <v>163</v>
      </c>
      <c r="E53" s="7" t="s">
        <v>247</v>
      </c>
      <c r="F53" s="6" t="s">
        <v>63</v>
      </c>
      <c r="G53" s="6" t="s">
        <v>248</v>
      </c>
      <c r="H53" s="6" t="s">
        <v>116</v>
      </c>
      <c r="I53" s="6" t="s">
        <v>99</v>
      </c>
      <c r="J53" s="6" t="s">
        <v>99</v>
      </c>
      <c r="K53" s="6" t="s">
        <v>98</v>
      </c>
      <c r="L53" s="6" t="s">
        <v>249</v>
      </c>
    </row>
    <row r="54" spans="1:12" ht="99" customHeight="1" x14ac:dyDescent="0.25">
      <c r="A54" s="99" t="s">
        <v>21</v>
      </c>
      <c r="B54" s="48">
        <v>45706</v>
      </c>
      <c r="C54" s="48" t="s">
        <v>210</v>
      </c>
      <c r="D54" s="24" t="s">
        <v>112</v>
      </c>
      <c r="E54" s="7" t="s">
        <v>250</v>
      </c>
      <c r="F54" s="6" t="s">
        <v>137</v>
      </c>
      <c r="G54" s="6" t="s">
        <v>251</v>
      </c>
      <c r="H54" s="6" t="s">
        <v>153</v>
      </c>
      <c r="I54" s="6" t="s">
        <v>99</v>
      </c>
      <c r="J54" s="6" t="s">
        <v>98</v>
      </c>
      <c r="K54" s="6" t="s">
        <v>99</v>
      </c>
      <c r="L54" s="6"/>
    </row>
    <row r="55" spans="1:12" ht="50.15" customHeight="1" x14ac:dyDescent="0.25">
      <c r="A55" s="99" t="s">
        <v>21</v>
      </c>
      <c r="B55" s="48">
        <v>45707</v>
      </c>
      <c r="C55" s="48" t="s">
        <v>210</v>
      </c>
      <c r="D55" s="24" t="s">
        <v>112</v>
      </c>
      <c r="E55" s="7" t="s">
        <v>252</v>
      </c>
      <c r="F55" s="6" t="s">
        <v>137</v>
      </c>
      <c r="G55" s="6" t="s">
        <v>253</v>
      </c>
      <c r="H55" s="6" t="s">
        <v>153</v>
      </c>
      <c r="I55" s="6" t="s">
        <v>99</v>
      </c>
      <c r="J55" s="6" t="s">
        <v>98</v>
      </c>
      <c r="K55" s="6" t="s">
        <v>99</v>
      </c>
      <c r="L55" s="6"/>
    </row>
    <row r="56" spans="1:12" ht="87.65" customHeight="1" x14ac:dyDescent="0.25">
      <c r="A56" s="99" t="s">
        <v>21</v>
      </c>
      <c r="B56" s="48">
        <v>45710</v>
      </c>
      <c r="C56" s="48" t="s">
        <v>134</v>
      </c>
      <c r="D56" s="24" t="s">
        <v>163</v>
      </c>
      <c r="E56" s="7" t="s">
        <v>254</v>
      </c>
      <c r="F56" s="6" t="s">
        <v>129</v>
      </c>
      <c r="G56" s="6" t="s">
        <v>255</v>
      </c>
      <c r="H56" s="6" t="s">
        <v>153</v>
      </c>
      <c r="I56" s="6" t="s">
        <v>99</v>
      </c>
      <c r="J56" s="6" t="s">
        <v>98</v>
      </c>
      <c r="K56" s="6" t="s">
        <v>99</v>
      </c>
      <c r="L56" s="6"/>
    </row>
    <row r="57" spans="1:12" ht="37.5" customHeight="1" x14ac:dyDescent="0.25">
      <c r="A57" s="99" t="s">
        <v>21</v>
      </c>
      <c r="B57" s="48">
        <v>45711</v>
      </c>
      <c r="C57" s="48" t="s">
        <v>134</v>
      </c>
      <c r="D57" s="24" t="s">
        <v>163</v>
      </c>
      <c r="E57" s="7" t="s">
        <v>256</v>
      </c>
      <c r="F57" s="6" t="s">
        <v>129</v>
      </c>
      <c r="G57" s="6" t="s">
        <v>257</v>
      </c>
      <c r="H57" s="6" t="s">
        <v>162</v>
      </c>
      <c r="I57" s="6" t="s">
        <v>98</v>
      </c>
      <c r="J57" s="6" t="s">
        <v>98</v>
      </c>
      <c r="K57" s="6" t="s">
        <v>99</v>
      </c>
      <c r="L57" s="6"/>
    </row>
    <row r="58" spans="1:12" ht="37.5" customHeight="1" x14ac:dyDescent="0.25">
      <c r="A58" s="99" t="s">
        <v>21</v>
      </c>
      <c r="B58" s="48">
        <v>45711</v>
      </c>
      <c r="C58" s="48" t="s">
        <v>134</v>
      </c>
      <c r="D58" s="24" t="s">
        <v>258</v>
      </c>
      <c r="E58" s="7" t="s">
        <v>259</v>
      </c>
      <c r="F58" s="6" t="s">
        <v>180</v>
      </c>
      <c r="G58" s="6" t="s">
        <v>260</v>
      </c>
      <c r="H58" s="6" t="s">
        <v>162</v>
      </c>
      <c r="I58" s="6" t="s">
        <v>98</v>
      </c>
      <c r="J58" s="6" t="s">
        <v>99</v>
      </c>
      <c r="K58" s="6" t="s">
        <v>98</v>
      </c>
      <c r="L58" s="6" t="s">
        <v>261</v>
      </c>
    </row>
    <row r="59" spans="1:12" ht="50.15" customHeight="1" x14ac:dyDescent="0.25">
      <c r="A59" s="99" t="s">
        <v>21</v>
      </c>
      <c r="B59" s="48">
        <v>45712</v>
      </c>
      <c r="C59" s="48" t="s">
        <v>134</v>
      </c>
      <c r="D59" s="24" t="s">
        <v>112</v>
      </c>
      <c r="E59" s="7" t="s">
        <v>262</v>
      </c>
      <c r="F59" s="6" t="s">
        <v>129</v>
      </c>
      <c r="G59" s="6" t="s">
        <v>263</v>
      </c>
      <c r="H59" s="6" t="s">
        <v>122</v>
      </c>
      <c r="I59" s="6" t="s">
        <v>99</v>
      </c>
      <c r="J59" s="6" t="s">
        <v>98</v>
      </c>
      <c r="K59" s="6" t="s">
        <v>99</v>
      </c>
      <c r="L59" s="6"/>
    </row>
    <row r="60" spans="1:12" ht="75" customHeight="1" x14ac:dyDescent="0.25">
      <c r="A60" s="99" t="s">
        <v>21</v>
      </c>
      <c r="B60" s="48">
        <v>45712</v>
      </c>
      <c r="C60" s="48" t="s">
        <v>238</v>
      </c>
      <c r="D60" s="24" t="s">
        <v>119</v>
      </c>
      <c r="E60" s="7" t="s">
        <v>264</v>
      </c>
      <c r="F60" s="6" t="s">
        <v>184</v>
      </c>
      <c r="G60" s="6" t="s">
        <v>265</v>
      </c>
      <c r="H60" s="6" t="s">
        <v>122</v>
      </c>
      <c r="I60" s="6" t="s">
        <v>99</v>
      </c>
      <c r="J60" s="6" t="s">
        <v>99</v>
      </c>
      <c r="K60" s="6" t="s">
        <v>98</v>
      </c>
      <c r="L60" s="6" t="s">
        <v>266</v>
      </c>
    </row>
    <row r="61" spans="1:12" ht="37.5" customHeight="1" x14ac:dyDescent="0.25">
      <c r="A61" s="99" t="s">
        <v>21</v>
      </c>
      <c r="B61" s="48">
        <v>45713</v>
      </c>
      <c r="C61" s="48" t="s">
        <v>134</v>
      </c>
      <c r="D61" s="24" t="s">
        <v>116</v>
      </c>
      <c r="E61" s="7" t="s">
        <v>267</v>
      </c>
      <c r="F61" s="6" t="s">
        <v>137</v>
      </c>
      <c r="G61" s="6" t="s">
        <v>268</v>
      </c>
      <c r="H61" s="6" t="s">
        <v>162</v>
      </c>
      <c r="I61" s="6" t="s">
        <v>99</v>
      </c>
      <c r="J61" s="6" t="s">
        <v>98</v>
      </c>
      <c r="K61" s="6" t="s">
        <v>99</v>
      </c>
      <c r="L61" s="6"/>
    </row>
    <row r="62" spans="1:12" ht="50.15" customHeight="1" x14ac:dyDescent="0.25">
      <c r="A62" s="99" t="s">
        <v>21</v>
      </c>
      <c r="B62" s="48">
        <v>45713</v>
      </c>
      <c r="C62" s="48" t="s">
        <v>134</v>
      </c>
      <c r="D62" s="24" t="s">
        <v>127</v>
      </c>
      <c r="E62" s="7" t="s">
        <v>269</v>
      </c>
      <c r="F62" s="6" t="s">
        <v>137</v>
      </c>
      <c r="G62" s="6" t="s">
        <v>270</v>
      </c>
      <c r="H62" s="6" t="s">
        <v>153</v>
      </c>
      <c r="I62" s="6" t="s">
        <v>99</v>
      </c>
      <c r="J62" s="6" t="s">
        <v>98</v>
      </c>
      <c r="K62" s="6" t="s">
        <v>99</v>
      </c>
      <c r="L62" s="6"/>
    </row>
    <row r="63" spans="1:12" ht="37.5" customHeight="1" x14ac:dyDescent="0.25">
      <c r="A63" s="99" t="s">
        <v>21</v>
      </c>
      <c r="B63" s="48">
        <v>45713</v>
      </c>
      <c r="C63" s="48" t="s">
        <v>111</v>
      </c>
      <c r="D63" s="24" t="s">
        <v>163</v>
      </c>
      <c r="E63" s="7" t="s">
        <v>271</v>
      </c>
      <c r="F63" s="6" t="s">
        <v>137</v>
      </c>
      <c r="G63" s="6" t="s">
        <v>272</v>
      </c>
      <c r="H63" s="6" t="s">
        <v>162</v>
      </c>
      <c r="I63" s="6" t="s">
        <v>99</v>
      </c>
      <c r="J63" s="6" t="s">
        <v>98</v>
      </c>
      <c r="K63" s="6" t="s">
        <v>99</v>
      </c>
      <c r="L63" s="6"/>
    </row>
    <row r="64" spans="1:12" ht="37.5" customHeight="1" x14ac:dyDescent="0.25">
      <c r="A64" s="99" t="s">
        <v>22</v>
      </c>
      <c r="B64" s="48">
        <v>45718</v>
      </c>
      <c r="C64" s="48" t="s">
        <v>134</v>
      </c>
      <c r="D64" s="24" t="s">
        <v>127</v>
      </c>
      <c r="E64" s="7" t="s">
        <v>273</v>
      </c>
      <c r="F64" s="6" t="s">
        <v>129</v>
      </c>
      <c r="G64" s="6" t="s">
        <v>251</v>
      </c>
      <c r="H64" s="6" t="s">
        <v>153</v>
      </c>
      <c r="I64" s="6" t="s">
        <v>99</v>
      </c>
      <c r="J64" s="6" t="s">
        <v>98</v>
      </c>
      <c r="K64" s="6" t="s">
        <v>99</v>
      </c>
      <c r="L64" s="6"/>
    </row>
    <row r="65" spans="1:12" ht="62.5" customHeight="1" x14ac:dyDescent="0.25">
      <c r="A65" s="99" t="s">
        <v>22</v>
      </c>
      <c r="B65" s="48">
        <v>45719</v>
      </c>
      <c r="C65" s="48" t="s">
        <v>111</v>
      </c>
      <c r="D65" s="24" t="s">
        <v>112</v>
      </c>
      <c r="E65" s="7" t="s">
        <v>274</v>
      </c>
      <c r="F65" s="6" t="s">
        <v>129</v>
      </c>
      <c r="G65" s="6" t="s">
        <v>275</v>
      </c>
      <c r="H65" s="6" t="s">
        <v>122</v>
      </c>
      <c r="I65" s="6" t="s">
        <v>98</v>
      </c>
      <c r="J65" s="6" t="s">
        <v>99</v>
      </c>
      <c r="K65" s="6" t="s">
        <v>98</v>
      </c>
      <c r="L65" s="6" t="s">
        <v>276</v>
      </c>
    </row>
    <row r="66" spans="1:12" ht="87.65" customHeight="1" x14ac:dyDescent="0.25">
      <c r="A66" s="99" t="s">
        <v>22</v>
      </c>
      <c r="B66" s="48">
        <v>45720</v>
      </c>
      <c r="C66" s="48" t="s">
        <v>111</v>
      </c>
      <c r="D66" s="24" t="s">
        <v>119</v>
      </c>
      <c r="E66" s="7" t="s">
        <v>277</v>
      </c>
      <c r="F66" s="6" t="s">
        <v>125</v>
      </c>
      <c r="G66" s="6" t="s">
        <v>278</v>
      </c>
      <c r="H66" s="6" t="s">
        <v>162</v>
      </c>
      <c r="I66" s="6" t="s">
        <v>99</v>
      </c>
      <c r="J66" s="6" t="s">
        <v>98</v>
      </c>
      <c r="K66" s="6" t="s">
        <v>99</v>
      </c>
      <c r="L66" s="6"/>
    </row>
    <row r="67" spans="1:12" ht="75" customHeight="1" x14ac:dyDescent="0.25">
      <c r="A67" s="99" t="s">
        <v>22</v>
      </c>
      <c r="B67" s="48">
        <v>45721</v>
      </c>
      <c r="C67" s="48" t="s">
        <v>118</v>
      </c>
      <c r="D67" s="24" t="s">
        <v>119</v>
      </c>
      <c r="E67" s="7" t="s">
        <v>279</v>
      </c>
      <c r="F67" s="6" t="s">
        <v>160</v>
      </c>
      <c r="G67" s="30" t="s">
        <v>280</v>
      </c>
      <c r="H67" s="6" t="s">
        <v>122</v>
      </c>
      <c r="I67" s="6" t="s">
        <v>98</v>
      </c>
      <c r="J67" s="6" t="s">
        <v>99</v>
      </c>
      <c r="K67" s="6" t="s">
        <v>98</v>
      </c>
      <c r="L67" s="6" t="s">
        <v>276</v>
      </c>
    </row>
    <row r="68" spans="1:12" ht="62.5" customHeight="1" x14ac:dyDescent="0.25">
      <c r="A68" s="99" t="s">
        <v>22</v>
      </c>
      <c r="B68" s="48">
        <v>45722</v>
      </c>
      <c r="C68" s="48" t="s">
        <v>134</v>
      </c>
      <c r="D68" s="24" t="s">
        <v>112</v>
      </c>
      <c r="E68" s="7" t="s">
        <v>281</v>
      </c>
      <c r="F68" s="6" t="s">
        <v>114</v>
      </c>
      <c r="G68" s="6" t="s">
        <v>282</v>
      </c>
      <c r="H68" s="6" t="s">
        <v>162</v>
      </c>
      <c r="I68" s="6" t="s">
        <v>99</v>
      </c>
      <c r="J68" s="6" t="s">
        <v>98</v>
      </c>
      <c r="K68" s="6" t="s">
        <v>99</v>
      </c>
      <c r="L68" s="6"/>
    </row>
    <row r="69" spans="1:12" ht="75" customHeight="1" x14ac:dyDescent="0.25">
      <c r="A69" s="99" t="s">
        <v>22</v>
      </c>
      <c r="B69" s="48">
        <v>45722</v>
      </c>
      <c r="C69" s="48" t="s">
        <v>134</v>
      </c>
      <c r="D69" s="24" t="s">
        <v>112</v>
      </c>
      <c r="E69" s="7" t="s">
        <v>283</v>
      </c>
      <c r="F69" s="6" t="s">
        <v>180</v>
      </c>
      <c r="G69" s="6" t="s">
        <v>275</v>
      </c>
      <c r="H69" s="6" t="s">
        <v>122</v>
      </c>
      <c r="I69" s="6" t="s">
        <v>99</v>
      </c>
      <c r="J69" s="6" t="s">
        <v>99</v>
      </c>
      <c r="K69" s="6" t="s">
        <v>98</v>
      </c>
      <c r="L69" s="6" t="s">
        <v>170</v>
      </c>
    </row>
    <row r="70" spans="1:12" ht="62.5" customHeight="1" x14ac:dyDescent="0.25">
      <c r="A70" s="99" t="s">
        <v>22</v>
      </c>
      <c r="B70" s="48">
        <v>45722</v>
      </c>
      <c r="C70" s="48" t="s">
        <v>111</v>
      </c>
      <c r="D70" s="24" t="s">
        <v>119</v>
      </c>
      <c r="E70" s="7" t="s">
        <v>284</v>
      </c>
      <c r="F70" s="6" t="s">
        <v>160</v>
      </c>
      <c r="G70" s="6" t="s">
        <v>285</v>
      </c>
      <c r="H70" s="6" t="s">
        <v>162</v>
      </c>
      <c r="I70" s="6" t="s">
        <v>98</v>
      </c>
      <c r="J70" s="6" t="s">
        <v>98</v>
      </c>
      <c r="K70" s="6" t="s">
        <v>99</v>
      </c>
      <c r="L70" s="6"/>
    </row>
    <row r="71" spans="1:12" ht="62.5" customHeight="1" x14ac:dyDescent="0.25">
      <c r="A71" s="99" t="s">
        <v>22</v>
      </c>
      <c r="B71" s="48">
        <v>45723</v>
      </c>
      <c r="C71" s="48" t="s">
        <v>134</v>
      </c>
      <c r="D71" s="24" t="s">
        <v>116</v>
      </c>
      <c r="E71" s="7" t="s">
        <v>286</v>
      </c>
      <c r="F71" s="6" t="s">
        <v>125</v>
      </c>
      <c r="G71" s="6" t="s">
        <v>287</v>
      </c>
      <c r="H71" s="6" t="s">
        <v>162</v>
      </c>
      <c r="I71" s="6" t="s">
        <v>99</v>
      </c>
      <c r="J71" s="6" t="s">
        <v>98</v>
      </c>
      <c r="K71" s="6" t="s">
        <v>99</v>
      </c>
      <c r="L71" s="6"/>
    </row>
    <row r="72" spans="1:12" ht="195.75" customHeight="1" x14ac:dyDescent="0.25">
      <c r="A72" s="99" t="s">
        <v>22</v>
      </c>
      <c r="B72" s="48">
        <v>45723</v>
      </c>
      <c r="C72" s="48" t="s">
        <v>134</v>
      </c>
      <c r="D72" s="24" t="s">
        <v>163</v>
      </c>
      <c r="E72" s="7" t="s">
        <v>288</v>
      </c>
      <c r="F72" s="6" t="s">
        <v>125</v>
      </c>
      <c r="G72" s="6" t="s">
        <v>289</v>
      </c>
      <c r="H72" s="6" t="s">
        <v>131</v>
      </c>
      <c r="I72" s="6" t="s">
        <v>99</v>
      </c>
      <c r="J72" s="6" t="s">
        <v>98</v>
      </c>
      <c r="K72" s="6" t="s">
        <v>99</v>
      </c>
      <c r="L72" s="6"/>
    </row>
    <row r="73" spans="1:12" ht="157.5" customHeight="1" x14ac:dyDescent="0.25">
      <c r="A73" s="99" t="s">
        <v>22</v>
      </c>
      <c r="B73" s="48">
        <v>45724</v>
      </c>
      <c r="C73" s="48" t="s">
        <v>134</v>
      </c>
      <c r="D73" s="24" t="s">
        <v>112</v>
      </c>
      <c r="E73" s="7" t="s">
        <v>290</v>
      </c>
      <c r="F73" s="6" t="s">
        <v>160</v>
      </c>
      <c r="G73" s="6" t="s">
        <v>275</v>
      </c>
      <c r="H73" s="6" t="s">
        <v>122</v>
      </c>
      <c r="I73" s="6" t="s">
        <v>98</v>
      </c>
      <c r="J73" s="6" t="s">
        <v>99</v>
      </c>
      <c r="K73" s="6" t="s">
        <v>98</v>
      </c>
      <c r="L73" s="6" t="s">
        <v>170</v>
      </c>
    </row>
    <row r="74" spans="1:12" ht="62.5" customHeight="1" x14ac:dyDescent="0.25">
      <c r="A74" s="99" t="s">
        <v>22</v>
      </c>
      <c r="B74" s="48">
        <v>45724</v>
      </c>
      <c r="C74" s="48" t="s">
        <v>134</v>
      </c>
      <c r="D74" s="24" t="s">
        <v>127</v>
      </c>
      <c r="E74" s="7" t="s">
        <v>291</v>
      </c>
      <c r="F74" s="6" t="s">
        <v>160</v>
      </c>
      <c r="G74" s="6" t="s">
        <v>292</v>
      </c>
      <c r="H74" s="6" t="s">
        <v>122</v>
      </c>
      <c r="I74" s="6" t="s">
        <v>99</v>
      </c>
      <c r="J74" s="6" t="s">
        <v>99</v>
      </c>
      <c r="K74" s="6" t="s">
        <v>98</v>
      </c>
      <c r="L74" s="6" t="s">
        <v>293</v>
      </c>
    </row>
    <row r="75" spans="1:12" ht="62.5" customHeight="1" x14ac:dyDescent="0.25">
      <c r="A75" s="99" t="s">
        <v>22</v>
      </c>
      <c r="B75" s="48">
        <v>45725</v>
      </c>
      <c r="C75" s="48" t="s">
        <v>238</v>
      </c>
      <c r="D75" s="24" t="s">
        <v>112</v>
      </c>
      <c r="E75" s="7" t="s">
        <v>294</v>
      </c>
      <c r="F75" s="6" t="s">
        <v>129</v>
      </c>
      <c r="G75" s="6" t="s">
        <v>295</v>
      </c>
      <c r="H75" s="6" t="s">
        <v>162</v>
      </c>
      <c r="I75" s="6" t="s">
        <v>98</v>
      </c>
      <c r="J75" s="6" t="s">
        <v>99</v>
      </c>
      <c r="K75" s="6" t="s">
        <v>98</v>
      </c>
      <c r="L75" s="6" t="s">
        <v>276</v>
      </c>
    </row>
    <row r="76" spans="1:12" ht="62.5" customHeight="1" x14ac:dyDescent="0.25">
      <c r="A76" s="99" t="s">
        <v>22</v>
      </c>
      <c r="B76" s="48">
        <v>45725</v>
      </c>
      <c r="C76" s="48" t="s">
        <v>210</v>
      </c>
      <c r="D76" s="24" t="s">
        <v>112</v>
      </c>
      <c r="E76" s="7" t="s">
        <v>296</v>
      </c>
      <c r="F76" s="6" t="s">
        <v>129</v>
      </c>
      <c r="G76" s="6" t="s">
        <v>297</v>
      </c>
      <c r="H76" s="6" t="s">
        <v>116</v>
      </c>
      <c r="I76" s="6" t="s">
        <v>99</v>
      </c>
      <c r="J76" s="6" t="s">
        <v>98</v>
      </c>
      <c r="K76" s="6" t="s">
        <v>99</v>
      </c>
      <c r="L76" s="6"/>
    </row>
    <row r="77" spans="1:12" ht="50.15" customHeight="1" x14ac:dyDescent="0.25">
      <c r="A77" s="99" t="s">
        <v>22</v>
      </c>
      <c r="B77" s="48">
        <v>45726</v>
      </c>
      <c r="C77" s="48" t="s">
        <v>134</v>
      </c>
      <c r="D77" s="24" t="s">
        <v>258</v>
      </c>
      <c r="E77" s="7" t="s">
        <v>298</v>
      </c>
      <c r="F77" s="6" t="s">
        <v>129</v>
      </c>
      <c r="G77" s="6" t="s">
        <v>292</v>
      </c>
      <c r="H77" s="6" t="s">
        <v>122</v>
      </c>
      <c r="I77" s="6" t="s">
        <v>99</v>
      </c>
      <c r="J77" s="6" t="s">
        <v>98</v>
      </c>
      <c r="K77" s="6" t="s">
        <v>99</v>
      </c>
      <c r="L77" s="6"/>
    </row>
    <row r="78" spans="1:12" ht="50.15" customHeight="1" x14ac:dyDescent="0.25">
      <c r="A78" s="99" t="s">
        <v>22</v>
      </c>
      <c r="B78" s="48">
        <v>45727</v>
      </c>
      <c r="C78" s="48" t="s">
        <v>134</v>
      </c>
      <c r="D78" s="24" t="s">
        <v>112</v>
      </c>
      <c r="E78" s="7" t="s">
        <v>299</v>
      </c>
      <c r="F78" s="6" t="s">
        <v>63</v>
      </c>
      <c r="G78" s="6" t="s">
        <v>126</v>
      </c>
      <c r="H78" s="6" t="s">
        <v>122</v>
      </c>
      <c r="I78" s="6" t="s">
        <v>99</v>
      </c>
      <c r="J78" s="6" t="s">
        <v>99</v>
      </c>
      <c r="K78" s="6" t="s">
        <v>98</v>
      </c>
      <c r="L78" s="6" t="s">
        <v>170</v>
      </c>
    </row>
    <row r="79" spans="1:12" ht="62.5" customHeight="1" x14ac:dyDescent="0.25">
      <c r="A79" s="99" t="s">
        <v>22</v>
      </c>
      <c r="B79" s="48">
        <v>45728</v>
      </c>
      <c r="C79" s="48" t="s">
        <v>134</v>
      </c>
      <c r="D79" s="24" t="s">
        <v>116</v>
      </c>
      <c r="E79" s="7" t="s">
        <v>300</v>
      </c>
      <c r="F79" s="6" t="s">
        <v>160</v>
      </c>
      <c r="G79" s="6" t="s">
        <v>301</v>
      </c>
      <c r="H79" s="6" t="s">
        <v>116</v>
      </c>
      <c r="I79" s="6" t="s">
        <v>98</v>
      </c>
      <c r="J79" s="6" t="s">
        <v>98</v>
      </c>
      <c r="K79" s="6" t="s">
        <v>99</v>
      </c>
      <c r="L79" s="6"/>
    </row>
    <row r="80" spans="1:12" ht="75" customHeight="1" x14ac:dyDescent="0.25">
      <c r="A80" s="99" t="s">
        <v>22</v>
      </c>
      <c r="B80" s="48">
        <v>45728</v>
      </c>
      <c r="C80" s="48" t="s">
        <v>111</v>
      </c>
      <c r="D80" s="24" t="s">
        <v>163</v>
      </c>
      <c r="E80" s="7" t="s">
        <v>302</v>
      </c>
      <c r="F80" s="6" t="s">
        <v>129</v>
      </c>
      <c r="G80" s="6" t="s">
        <v>303</v>
      </c>
      <c r="H80" s="6" t="s">
        <v>153</v>
      </c>
      <c r="I80" s="6" t="s">
        <v>99</v>
      </c>
      <c r="J80" s="6" t="s">
        <v>98</v>
      </c>
      <c r="K80" s="6" t="s">
        <v>99</v>
      </c>
      <c r="L80" s="6"/>
    </row>
    <row r="81" spans="1:12" ht="95.25" customHeight="1" x14ac:dyDescent="0.25">
      <c r="A81" s="99" t="s">
        <v>22</v>
      </c>
      <c r="B81" s="48">
        <v>45730</v>
      </c>
      <c r="C81" s="48" t="s">
        <v>118</v>
      </c>
      <c r="D81" s="24" t="s">
        <v>127</v>
      </c>
      <c r="E81" s="7" t="s">
        <v>304</v>
      </c>
      <c r="F81" s="6" t="s">
        <v>129</v>
      </c>
      <c r="G81" s="30" t="s">
        <v>305</v>
      </c>
      <c r="H81" s="6" t="s">
        <v>131</v>
      </c>
      <c r="I81" s="6" t="s">
        <v>99</v>
      </c>
      <c r="J81" s="6" t="s">
        <v>98</v>
      </c>
      <c r="K81" s="6" t="s">
        <v>99</v>
      </c>
      <c r="L81" s="6"/>
    </row>
    <row r="82" spans="1:12" ht="87.75" customHeight="1" x14ac:dyDescent="0.25">
      <c r="A82" s="99" t="s">
        <v>22</v>
      </c>
      <c r="B82" s="48">
        <v>45730</v>
      </c>
      <c r="C82" s="48" t="s">
        <v>111</v>
      </c>
      <c r="D82" s="24" t="s">
        <v>127</v>
      </c>
      <c r="E82" s="7" t="s">
        <v>306</v>
      </c>
      <c r="F82" s="6" t="s">
        <v>184</v>
      </c>
      <c r="G82" s="30" t="s">
        <v>307</v>
      </c>
      <c r="H82" s="6" t="s">
        <v>131</v>
      </c>
      <c r="I82" s="6" t="s">
        <v>99</v>
      </c>
      <c r="J82" s="6" t="s">
        <v>98</v>
      </c>
      <c r="K82" s="6" t="s">
        <v>99</v>
      </c>
      <c r="L82" s="6"/>
    </row>
    <row r="83" spans="1:12" ht="129.75" customHeight="1" x14ac:dyDescent="0.25">
      <c r="A83" s="99" t="s">
        <v>22</v>
      </c>
      <c r="B83" s="48">
        <v>45730</v>
      </c>
      <c r="C83" s="48" t="s">
        <v>210</v>
      </c>
      <c r="D83" s="24" t="s">
        <v>112</v>
      </c>
      <c r="E83" s="7" t="s">
        <v>308</v>
      </c>
      <c r="F83" s="6" t="s">
        <v>129</v>
      </c>
      <c r="G83" s="30" t="s">
        <v>309</v>
      </c>
      <c r="H83" s="6" t="s">
        <v>162</v>
      </c>
      <c r="I83" s="6" t="s">
        <v>99</v>
      </c>
      <c r="J83" s="6" t="s">
        <v>98</v>
      </c>
      <c r="K83" s="6" t="s">
        <v>99</v>
      </c>
      <c r="L83" s="6"/>
    </row>
    <row r="84" spans="1:12" ht="186.75" customHeight="1" x14ac:dyDescent="0.25">
      <c r="A84" s="99" t="s">
        <v>22</v>
      </c>
      <c r="B84" s="48">
        <v>45731</v>
      </c>
      <c r="C84" s="48" t="s">
        <v>134</v>
      </c>
      <c r="D84" s="24" t="s">
        <v>163</v>
      </c>
      <c r="E84" s="7" t="s">
        <v>310</v>
      </c>
      <c r="F84" s="6" t="s">
        <v>137</v>
      </c>
      <c r="G84" s="6" t="s">
        <v>116</v>
      </c>
      <c r="H84" s="6" t="s">
        <v>116</v>
      </c>
      <c r="I84" s="6" t="s">
        <v>99</v>
      </c>
      <c r="J84" s="6" t="s">
        <v>98</v>
      </c>
      <c r="K84" s="6" t="s">
        <v>99</v>
      </c>
      <c r="L84" s="6"/>
    </row>
    <row r="85" spans="1:12" ht="75" customHeight="1" x14ac:dyDescent="0.25">
      <c r="A85" s="99" t="s">
        <v>22</v>
      </c>
      <c r="B85" s="48">
        <v>45733</v>
      </c>
      <c r="C85" s="48" t="s">
        <v>134</v>
      </c>
      <c r="D85" s="24" t="s">
        <v>127</v>
      </c>
      <c r="E85" s="7" t="s">
        <v>311</v>
      </c>
      <c r="F85" s="6" t="s">
        <v>116</v>
      </c>
      <c r="G85" s="6" t="s">
        <v>312</v>
      </c>
      <c r="H85" s="6" t="s">
        <v>162</v>
      </c>
      <c r="I85" s="6" t="s">
        <v>99</v>
      </c>
      <c r="J85" s="6" t="s">
        <v>98</v>
      </c>
      <c r="K85" s="6" t="s">
        <v>99</v>
      </c>
      <c r="L85" s="6"/>
    </row>
    <row r="86" spans="1:12" ht="37.5" customHeight="1" x14ac:dyDescent="0.25">
      <c r="A86" s="99" t="s">
        <v>22</v>
      </c>
      <c r="B86" s="48">
        <v>45733</v>
      </c>
      <c r="C86" s="48" t="s">
        <v>150</v>
      </c>
      <c r="D86" s="24" t="s">
        <v>119</v>
      </c>
      <c r="E86" s="7" t="s">
        <v>313</v>
      </c>
      <c r="F86" s="6" t="s">
        <v>180</v>
      </c>
      <c r="G86" s="6" t="s">
        <v>292</v>
      </c>
      <c r="H86" s="6" t="s">
        <v>122</v>
      </c>
      <c r="I86" s="6" t="s">
        <v>98</v>
      </c>
      <c r="J86" s="6" t="s">
        <v>98</v>
      </c>
      <c r="K86" s="6" t="s">
        <v>99</v>
      </c>
      <c r="L86" s="6"/>
    </row>
    <row r="87" spans="1:12" ht="37.5" customHeight="1" x14ac:dyDescent="0.25">
      <c r="A87" s="99" t="s">
        <v>22</v>
      </c>
      <c r="B87" s="48">
        <v>45735</v>
      </c>
      <c r="C87" s="48" t="s">
        <v>238</v>
      </c>
      <c r="D87" s="24" t="s">
        <v>258</v>
      </c>
      <c r="E87" s="7" t="s">
        <v>314</v>
      </c>
      <c r="F87" s="6" t="s">
        <v>137</v>
      </c>
      <c r="G87" s="6" t="s">
        <v>315</v>
      </c>
      <c r="H87" s="6" t="s">
        <v>198</v>
      </c>
      <c r="I87" s="6" t="s">
        <v>99</v>
      </c>
      <c r="J87" s="6" t="s">
        <v>98</v>
      </c>
      <c r="K87" s="6" t="s">
        <v>99</v>
      </c>
      <c r="L87" s="6"/>
    </row>
    <row r="88" spans="1:12" ht="62.5" customHeight="1" x14ac:dyDescent="0.25">
      <c r="A88" s="99" t="s">
        <v>22</v>
      </c>
      <c r="B88" s="48">
        <v>45735</v>
      </c>
      <c r="C88" s="48" t="s">
        <v>118</v>
      </c>
      <c r="D88" s="24" t="s">
        <v>119</v>
      </c>
      <c r="E88" s="7" t="s">
        <v>316</v>
      </c>
      <c r="F88" s="6" t="s">
        <v>125</v>
      </c>
      <c r="G88" s="6" t="s">
        <v>144</v>
      </c>
      <c r="H88" s="6" t="s">
        <v>145</v>
      </c>
      <c r="I88" s="6" t="s">
        <v>99</v>
      </c>
      <c r="J88" s="6" t="s">
        <v>98</v>
      </c>
      <c r="K88" s="6" t="s">
        <v>99</v>
      </c>
      <c r="L88" s="6"/>
    </row>
    <row r="89" spans="1:12" ht="157.5" customHeight="1" x14ac:dyDescent="0.25">
      <c r="A89" s="99" t="s">
        <v>22</v>
      </c>
      <c r="B89" s="48">
        <v>45736</v>
      </c>
      <c r="C89" s="48" t="s">
        <v>134</v>
      </c>
      <c r="D89" s="24" t="s">
        <v>116</v>
      </c>
      <c r="E89" s="7" t="s">
        <v>317</v>
      </c>
      <c r="F89" s="6" t="s">
        <v>63</v>
      </c>
      <c r="G89" s="6" t="s">
        <v>177</v>
      </c>
      <c r="H89" s="6" t="s">
        <v>145</v>
      </c>
      <c r="I89" s="6" t="s">
        <v>99</v>
      </c>
      <c r="J89" s="6" t="s">
        <v>98</v>
      </c>
      <c r="K89" s="6" t="s">
        <v>99</v>
      </c>
      <c r="L89" s="6"/>
    </row>
    <row r="90" spans="1:12" ht="157.5" customHeight="1" x14ac:dyDescent="0.25">
      <c r="A90" s="99" t="s">
        <v>22</v>
      </c>
      <c r="B90" s="48">
        <v>45737</v>
      </c>
      <c r="C90" s="48" t="s">
        <v>134</v>
      </c>
      <c r="D90" s="24" t="s">
        <v>163</v>
      </c>
      <c r="E90" s="7" t="s">
        <v>318</v>
      </c>
      <c r="F90" s="6" t="s">
        <v>160</v>
      </c>
      <c r="G90" s="30" t="s">
        <v>319</v>
      </c>
      <c r="H90" s="6" t="s">
        <v>122</v>
      </c>
      <c r="I90" s="6" t="s">
        <v>98</v>
      </c>
      <c r="J90" s="6" t="s">
        <v>99</v>
      </c>
      <c r="K90" s="6" t="s">
        <v>98</v>
      </c>
      <c r="L90" s="6" t="s">
        <v>320</v>
      </c>
    </row>
    <row r="91" spans="1:12" ht="132" customHeight="1" x14ac:dyDescent="0.25">
      <c r="A91" s="99" t="s">
        <v>22</v>
      </c>
      <c r="B91" s="48">
        <v>45737</v>
      </c>
      <c r="C91" s="48" t="s">
        <v>118</v>
      </c>
      <c r="D91" s="24" t="s">
        <v>119</v>
      </c>
      <c r="E91" s="7" t="s">
        <v>321</v>
      </c>
      <c r="F91" s="6" t="s">
        <v>160</v>
      </c>
      <c r="G91" s="30" t="s">
        <v>322</v>
      </c>
      <c r="H91" s="6" t="s">
        <v>162</v>
      </c>
      <c r="I91" s="6" t="s">
        <v>98</v>
      </c>
      <c r="J91" s="6" t="s">
        <v>98</v>
      </c>
      <c r="K91" s="6" t="s">
        <v>99</v>
      </c>
      <c r="L91" s="6"/>
    </row>
    <row r="92" spans="1:12" ht="187.5" customHeight="1" x14ac:dyDescent="0.25">
      <c r="A92" s="99" t="s">
        <v>22</v>
      </c>
      <c r="B92" s="48">
        <v>45738</v>
      </c>
      <c r="C92" s="48" t="s">
        <v>134</v>
      </c>
      <c r="D92" s="24" t="s">
        <v>127</v>
      </c>
      <c r="E92" s="7" t="s">
        <v>323</v>
      </c>
      <c r="F92" s="6" t="s">
        <v>114</v>
      </c>
      <c r="G92" s="30" t="s">
        <v>324</v>
      </c>
      <c r="H92" s="6" t="s">
        <v>153</v>
      </c>
      <c r="I92" s="6" t="s">
        <v>99</v>
      </c>
      <c r="J92" s="6" t="s">
        <v>98</v>
      </c>
      <c r="K92" s="6" t="s">
        <v>99</v>
      </c>
      <c r="L92" s="6"/>
    </row>
    <row r="93" spans="1:12" ht="274.5" customHeight="1" x14ac:dyDescent="0.25">
      <c r="A93" s="99" t="s">
        <v>22</v>
      </c>
      <c r="B93" s="48">
        <v>45738</v>
      </c>
      <c r="C93" s="48" t="s">
        <v>134</v>
      </c>
      <c r="D93" s="24" t="s">
        <v>116</v>
      </c>
      <c r="E93" s="7" t="s">
        <v>325</v>
      </c>
      <c r="F93" s="6" t="s">
        <v>184</v>
      </c>
      <c r="G93" s="6" t="s">
        <v>326</v>
      </c>
      <c r="H93" s="6" t="s">
        <v>162</v>
      </c>
      <c r="I93" s="6" t="s">
        <v>99</v>
      </c>
      <c r="J93" s="6" t="s">
        <v>98</v>
      </c>
      <c r="K93" s="6" t="s">
        <v>99</v>
      </c>
      <c r="L93" s="6"/>
    </row>
    <row r="94" spans="1:12" ht="112.5" customHeight="1" x14ac:dyDescent="0.25">
      <c r="A94" s="99" t="s">
        <v>22</v>
      </c>
      <c r="B94" s="48">
        <v>45738</v>
      </c>
      <c r="C94" s="48" t="s">
        <v>134</v>
      </c>
      <c r="D94" s="24" t="s">
        <v>127</v>
      </c>
      <c r="E94" s="7" t="s">
        <v>327</v>
      </c>
      <c r="F94" s="6" t="s">
        <v>116</v>
      </c>
      <c r="G94" s="30" t="s">
        <v>328</v>
      </c>
      <c r="H94" s="6" t="s">
        <v>162</v>
      </c>
      <c r="I94" s="6" t="s">
        <v>99</v>
      </c>
      <c r="J94" s="6" t="s">
        <v>99</v>
      </c>
      <c r="K94" s="6" t="s">
        <v>98</v>
      </c>
      <c r="L94" s="6" t="s">
        <v>261</v>
      </c>
    </row>
    <row r="95" spans="1:12" ht="113.25" customHeight="1" x14ac:dyDescent="0.25">
      <c r="A95" s="99" t="s">
        <v>22</v>
      </c>
      <c r="B95" s="48">
        <v>45739</v>
      </c>
      <c r="C95" s="48" t="s">
        <v>134</v>
      </c>
      <c r="D95" s="24" t="s">
        <v>112</v>
      </c>
      <c r="E95" s="7" t="s">
        <v>329</v>
      </c>
      <c r="F95" s="6" t="s">
        <v>129</v>
      </c>
      <c r="G95" s="30" t="s">
        <v>330</v>
      </c>
      <c r="H95" s="6" t="s">
        <v>131</v>
      </c>
      <c r="I95" s="6" t="s">
        <v>99</v>
      </c>
      <c r="J95" s="6" t="s">
        <v>98</v>
      </c>
      <c r="K95" s="6" t="s">
        <v>99</v>
      </c>
      <c r="L95" s="6"/>
    </row>
    <row r="96" spans="1:12" ht="190.5" customHeight="1" x14ac:dyDescent="0.25">
      <c r="A96" s="99" t="s">
        <v>22</v>
      </c>
      <c r="B96" s="48">
        <v>45739</v>
      </c>
      <c r="C96" s="48" t="s">
        <v>111</v>
      </c>
      <c r="D96" s="24" t="s">
        <v>127</v>
      </c>
      <c r="E96" s="7" t="s">
        <v>331</v>
      </c>
      <c r="F96" s="6" t="s">
        <v>63</v>
      </c>
      <c r="G96" s="6" t="s">
        <v>332</v>
      </c>
      <c r="H96" s="6" t="s">
        <v>116</v>
      </c>
      <c r="I96" s="6" t="s">
        <v>98</v>
      </c>
      <c r="J96" s="6" t="s">
        <v>99</v>
      </c>
      <c r="K96" s="6" t="s">
        <v>98</v>
      </c>
      <c r="L96" s="6" t="s">
        <v>333</v>
      </c>
    </row>
    <row r="97" spans="1:12" ht="190.5" customHeight="1" x14ac:dyDescent="0.25">
      <c r="A97" s="99" t="s">
        <v>22</v>
      </c>
      <c r="B97" s="48">
        <v>45743</v>
      </c>
      <c r="C97" s="48" t="s">
        <v>134</v>
      </c>
      <c r="D97" s="24" t="s">
        <v>112</v>
      </c>
      <c r="E97" s="7" t="s">
        <v>334</v>
      </c>
      <c r="F97" s="6" t="s">
        <v>180</v>
      </c>
      <c r="G97" s="6" t="s">
        <v>177</v>
      </c>
      <c r="H97" s="6" t="s">
        <v>145</v>
      </c>
      <c r="I97" s="6" t="s">
        <v>99</v>
      </c>
      <c r="J97" s="6" t="s">
        <v>98</v>
      </c>
      <c r="K97" s="6" t="s">
        <v>99</v>
      </c>
      <c r="L97" s="6"/>
    </row>
    <row r="98" spans="1:12" ht="140.25" customHeight="1" x14ac:dyDescent="0.25">
      <c r="A98" s="99" t="s">
        <v>22</v>
      </c>
      <c r="B98" s="48">
        <v>45743</v>
      </c>
      <c r="C98" s="48" t="s">
        <v>118</v>
      </c>
      <c r="D98" s="24" t="s">
        <v>119</v>
      </c>
      <c r="E98" s="7" t="s">
        <v>335</v>
      </c>
      <c r="F98" s="6" t="s">
        <v>180</v>
      </c>
      <c r="G98" s="6" t="s">
        <v>336</v>
      </c>
      <c r="H98" s="6" t="s">
        <v>122</v>
      </c>
      <c r="I98" s="6" t="s">
        <v>99</v>
      </c>
      <c r="J98" s="6" t="s">
        <v>99</v>
      </c>
      <c r="K98" s="6" t="s">
        <v>98</v>
      </c>
      <c r="L98" s="6" t="s">
        <v>266</v>
      </c>
    </row>
    <row r="99" spans="1:12" ht="203.25" customHeight="1" x14ac:dyDescent="0.25">
      <c r="A99" s="99" t="s">
        <v>22</v>
      </c>
      <c r="B99" s="48">
        <v>45744</v>
      </c>
      <c r="C99" s="48" t="s">
        <v>150</v>
      </c>
      <c r="D99" s="24" t="s">
        <v>112</v>
      </c>
      <c r="E99" s="7" t="s">
        <v>337</v>
      </c>
      <c r="F99" s="6" t="s">
        <v>184</v>
      </c>
      <c r="G99" s="30" t="s">
        <v>338</v>
      </c>
      <c r="H99" s="6" t="s">
        <v>162</v>
      </c>
      <c r="I99" s="6" t="s">
        <v>98</v>
      </c>
      <c r="J99" s="6" t="s">
        <v>98</v>
      </c>
      <c r="K99" s="6" t="s">
        <v>99</v>
      </c>
      <c r="L99" s="6"/>
    </row>
    <row r="100" spans="1:12" ht="87.65" customHeight="1" x14ac:dyDescent="0.25">
      <c r="A100" s="99" t="s">
        <v>22</v>
      </c>
      <c r="B100" s="48">
        <v>45745</v>
      </c>
      <c r="C100" s="48" t="s">
        <v>111</v>
      </c>
      <c r="D100" s="24" t="s">
        <v>112</v>
      </c>
      <c r="E100" s="7" t="s">
        <v>339</v>
      </c>
      <c r="F100" s="6" t="s">
        <v>129</v>
      </c>
      <c r="G100" s="30" t="s">
        <v>340</v>
      </c>
      <c r="H100" s="6" t="s">
        <v>122</v>
      </c>
      <c r="I100" s="6" t="s">
        <v>98</v>
      </c>
      <c r="J100" s="6" t="s">
        <v>99</v>
      </c>
      <c r="K100" s="6" t="s">
        <v>98</v>
      </c>
      <c r="L100" s="6" t="s">
        <v>276</v>
      </c>
    </row>
    <row r="101" spans="1:12" ht="87.65" customHeight="1" x14ac:dyDescent="0.25">
      <c r="A101" s="99" t="s">
        <v>22</v>
      </c>
      <c r="B101" s="48">
        <v>45747</v>
      </c>
      <c r="C101" s="48" t="s">
        <v>111</v>
      </c>
      <c r="D101" s="24" t="s">
        <v>112</v>
      </c>
      <c r="E101" s="7" t="s">
        <v>341</v>
      </c>
      <c r="F101" s="6" t="s">
        <v>125</v>
      </c>
      <c r="G101" s="6" t="s">
        <v>177</v>
      </c>
      <c r="H101" s="6" t="s">
        <v>145</v>
      </c>
      <c r="I101" s="6" t="s">
        <v>98</v>
      </c>
      <c r="J101" s="6" t="s">
        <v>98</v>
      </c>
      <c r="K101" s="6" t="s">
        <v>99</v>
      </c>
      <c r="L101" s="6"/>
    </row>
    <row r="102" spans="1:12" ht="50.15" customHeight="1" x14ac:dyDescent="0.25">
      <c r="A102" s="99" t="s">
        <v>23</v>
      </c>
      <c r="B102" s="48">
        <v>45749</v>
      </c>
      <c r="C102" s="48" t="s">
        <v>118</v>
      </c>
      <c r="D102" s="24" t="s">
        <v>127</v>
      </c>
      <c r="E102" s="7" t="s">
        <v>342</v>
      </c>
      <c r="F102" s="6" t="s">
        <v>125</v>
      </c>
      <c r="G102" s="6" t="s">
        <v>177</v>
      </c>
      <c r="H102" s="6" t="s">
        <v>145</v>
      </c>
      <c r="I102" s="6" t="s">
        <v>99</v>
      </c>
      <c r="J102" s="6" t="s">
        <v>98</v>
      </c>
      <c r="K102" s="6" t="s">
        <v>99</v>
      </c>
      <c r="L102" s="6"/>
    </row>
    <row r="103" spans="1:12" ht="62.5" customHeight="1" x14ac:dyDescent="0.25">
      <c r="A103" s="99" t="s">
        <v>23</v>
      </c>
      <c r="B103" s="48">
        <v>45750</v>
      </c>
      <c r="C103" s="48" t="s">
        <v>111</v>
      </c>
      <c r="D103" s="24" t="s">
        <v>163</v>
      </c>
      <c r="E103" s="7" t="s">
        <v>343</v>
      </c>
      <c r="F103" s="6" t="s">
        <v>137</v>
      </c>
      <c r="G103" s="6" t="s">
        <v>152</v>
      </c>
      <c r="H103" s="6" t="s">
        <v>153</v>
      </c>
      <c r="I103" s="6" t="s">
        <v>99</v>
      </c>
      <c r="J103" s="6" t="s">
        <v>98</v>
      </c>
      <c r="K103" s="6" t="s">
        <v>99</v>
      </c>
      <c r="L103" s="6"/>
    </row>
    <row r="104" spans="1:12" ht="62.5" customHeight="1" x14ac:dyDescent="0.25">
      <c r="A104" s="99" t="s">
        <v>23</v>
      </c>
      <c r="B104" s="48">
        <v>45750</v>
      </c>
      <c r="C104" s="48" t="s">
        <v>111</v>
      </c>
      <c r="D104" s="24" t="s">
        <v>112</v>
      </c>
      <c r="E104" s="7" t="s">
        <v>344</v>
      </c>
      <c r="F104" s="6" t="s">
        <v>114</v>
      </c>
      <c r="G104" s="6" t="s">
        <v>345</v>
      </c>
      <c r="H104" s="6" t="s">
        <v>116</v>
      </c>
      <c r="I104" s="6" t="s">
        <v>98</v>
      </c>
      <c r="J104" s="6" t="s">
        <v>99</v>
      </c>
      <c r="K104" s="6" t="s">
        <v>98</v>
      </c>
      <c r="L104" s="6" t="s">
        <v>346</v>
      </c>
    </row>
    <row r="105" spans="1:12" ht="62.5" customHeight="1" x14ac:dyDescent="0.25">
      <c r="A105" s="99" t="s">
        <v>23</v>
      </c>
      <c r="B105" s="48">
        <v>45753</v>
      </c>
      <c r="C105" s="48" t="s">
        <v>134</v>
      </c>
      <c r="D105" s="24" t="s">
        <v>112</v>
      </c>
      <c r="E105" s="7" t="s">
        <v>347</v>
      </c>
      <c r="F105" s="6" t="s">
        <v>116</v>
      </c>
      <c r="G105" s="6" t="s">
        <v>177</v>
      </c>
      <c r="H105" s="6" t="s">
        <v>145</v>
      </c>
      <c r="I105" s="6" t="s">
        <v>98</v>
      </c>
      <c r="J105" s="6" t="s">
        <v>98</v>
      </c>
      <c r="K105" s="6" t="s">
        <v>99</v>
      </c>
      <c r="L105" s="6"/>
    </row>
    <row r="106" spans="1:12" ht="87.65" customHeight="1" x14ac:dyDescent="0.25">
      <c r="A106" s="99" t="s">
        <v>23</v>
      </c>
      <c r="B106" s="48">
        <v>45753</v>
      </c>
      <c r="C106" s="48" t="s">
        <v>150</v>
      </c>
      <c r="D106" s="24" t="s">
        <v>112</v>
      </c>
      <c r="E106" s="7" t="s">
        <v>348</v>
      </c>
      <c r="F106" s="6" t="s">
        <v>63</v>
      </c>
      <c r="G106" s="6" t="s">
        <v>349</v>
      </c>
      <c r="H106" s="6" t="s">
        <v>162</v>
      </c>
      <c r="I106" s="6" t="s">
        <v>99</v>
      </c>
      <c r="J106" s="6" t="s">
        <v>98</v>
      </c>
      <c r="K106" s="6" t="s">
        <v>99</v>
      </c>
      <c r="L106" s="6"/>
    </row>
    <row r="107" spans="1:12" ht="50.15" customHeight="1" x14ac:dyDescent="0.25">
      <c r="A107" s="99" t="s">
        <v>23</v>
      </c>
      <c r="B107" s="48">
        <v>45755</v>
      </c>
      <c r="C107" s="48" t="s">
        <v>134</v>
      </c>
      <c r="D107" s="24" t="s">
        <v>258</v>
      </c>
      <c r="E107" s="7" t="s">
        <v>350</v>
      </c>
      <c r="F107" s="6" t="s">
        <v>160</v>
      </c>
      <c r="G107" s="6" t="s">
        <v>351</v>
      </c>
      <c r="H107" s="6" t="s">
        <v>122</v>
      </c>
      <c r="I107" s="6" t="s">
        <v>98</v>
      </c>
      <c r="J107" s="6" t="s">
        <v>98</v>
      </c>
      <c r="K107" s="6" t="s">
        <v>99</v>
      </c>
      <c r="L107" s="6"/>
    </row>
    <row r="108" spans="1:12" ht="75" customHeight="1" x14ac:dyDescent="0.25">
      <c r="A108" s="99" t="s">
        <v>23</v>
      </c>
      <c r="B108" s="48">
        <v>45755</v>
      </c>
      <c r="C108" s="48" t="s">
        <v>111</v>
      </c>
      <c r="D108" s="24" t="s">
        <v>116</v>
      </c>
      <c r="E108" s="7" t="s">
        <v>352</v>
      </c>
      <c r="F108" s="6" t="s">
        <v>137</v>
      </c>
      <c r="G108" s="6" t="s">
        <v>130</v>
      </c>
      <c r="H108" s="6" t="s">
        <v>131</v>
      </c>
      <c r="I108" s="6" t="s">
        <v>99</v>
      </c>
      <c r="J108" s="6" t="s">
        <v>98</v>
      </c>
      <c r="K108" s="6" t="s">
        <v>99</v>
      </c>
      <c r="L108" s="6"/>
    </row>
    <row r="109" spans="1:12" ht="75" customHeight="1" x14ac:dyDescent="0.25">
      <c r="A109" s="99" t="s">
        <v>23</v>
      </c>
      <c r="B109" s="48">
        <v>45756</v>
      </c>
      <c r="C109" s="48" t="s">
        <v>238</v>
      </c>
      <c r="D109" s="24" t="s">
        <v>119</v>
      </c>
      <c r="E109" s="7" t="s">
        <v>353</v>
      </c>
      <c r="F109" s="6" t="s">
        <v>180</v>
      </c>
      <c r="G109" s="6" t="s">
        <v>354</v>
      </c>
      <c r="H109" s="6" t="s">
        <v>162</v>
      </c>
      <c r="I109" s="6" t="s">
        <v>98</v>
      </c>
      <c r="J109" s="6" t="s">
        <v>98</v>
      </c>
      <c r="K109" s="6" t="s">
        <v>99</v>
      </c>
      <c r="L109" s="6"/>
    </row>
    <row r="110" spans="1:12" ht="62.5" customHeight="1" x14ac:dyDescent="0.25">
      <c r="A110" s="99" t="s">
        <v>23</v>
      </c>
      <c r="B110" s="48">
        <v>45757</v>
      </c>
      <c r="C110" s="48" t="s">
        <v>134</v>
      </c>
      <c r="D110" s="24" t="s">
        <v>112</v>
      </c>
      <c r="E110" s="7" t="s">
        <v>355</v>
      </c>
      <c r="F110" s="6" t="s">
        <v>129</v>
      </c>
      <c r="G110" s="6" t="s">
        <v>356</v>
      </c>
      <c r="H110" s="6" t="s">
        <v>162</v>
      </c>
      <c r="I110" s="6" t="s">
        <v>99</v>
      </c>
      <c r="J110" s="6" t="s">
        <v>98</v>
      </c>
      <c r="K110" s="6" t="s">
        <v>99</v>
      </c>
      <c r="L110" s="6"/>
    </row>
    <row r="111" spans="1:12" ht="62.5" customHeight="1" x14ac:dyDescent="0.25">
      <c r="A111" s="99" t="s">
        <v>23</v>
      </c>
      <c r="B111" s="48">
        <v>45758</v>
      </c>
      <c r="C111" s="48" t="s">
        <v>111</v>
      </c>
      <c r="D111" s="24" t="s">
        <v>127</v>
      </c>
      <c r="E111" s="7" t="s">
        <v>357</v>
      </c>
      <c r="F111" s="6" t="s">
        <v>129</v>
      </c>
      <c r="G111" s="6" t="s">
        <v>130</v>
      </c>
      <c r="H111" s="6" t="s">
        <v>131</v>
      </c>
      <c r="I111" s="6" t="s">
        <v>99</v>
      </c>
      <c r="J111" s="6" t="s">
        <v>98</v>
      </c>
      <c r="K111" s="6" t="s">
        <v>99</v>
      </c>
      <c r="L111" s="6"/>
    </row>
    <row r="112" spans="1:12" ht="75" customHeight="1" x14ac:dyDescent="0.25">
      <c r="A112" s="99" t="s">
        <v>23</v>
      </c>
      <c r="B112" s="48">
        <v>45759</v>
      </c>
      <c r="C112" s="48" t="s">
        <v>150</v>
      </c>
      <c r="D112" s="24" t="s">
        <v>119</v>
      </c>
      <c r="E112" s="7" t="s">
        <v>358</v>
      </c>
      <c r="F112" s="6" t="s">
        <v>184</v>
      </c>
      <c r="G112" s="6" t="s">
        <v>359</v>
      </c>
      <c r="H112" s="6" t="s">
        <v>162</v>
      </c>
      <c r="I112" s="6" t="s">
        <v>99</v>
      </c>
      <c r="J112" s="6" t="s">
        <v>98</v>
      </c>
      <c r="K112" s="6" t="s">
        <v>99</v>
      </c>
      <c r="L112" s="6"/>
    </row>
    <row r="113" spans="1:12" ht="87.65" customHeight="1" x14ac:dyDescent="0.25">
      <c r="A113" s="99" t="s">
        <v>23</v>
      </c>
      <c r="B113" s="48">
        <v>45760</v>
      </c>
      <c r="C113" s="48" t="s">
        <v>134</v>
      </c>
      <c r="D113" s="24" t="s">
        <v>127</v>
      </c>
      <c r="E113" s="7" t="s">
        <v>360</v>
      </c>
      <c r="F113" s="6" t="s">
        <v>125</v>
      </c>
      <c r="G113" s="6" t="s">
        <v>361</v>
      </c>
      <c r="H113" s="6" t="s">
        <v>162</v>
      </c>
      <c r="I113" s="6" t="s">
        <v>99</v>
      </c>
      <c r="J113" s="6" t="s">
        <v>98</v>
      </c>
      <c r="K113" s="6" t="s">
        <v>99</v>
      </c>
      <c r="L113" s="6"/>
    </row>
    <row r="114" spans="1:12" ht="62.5" customHeight="1" x14ac:dyDescent="0.25">
      <c r="A114" s="99" t="s">
        <v>23</v>
      </c>
      <c r="B114" s="48">
        <v>45760</v>
      </c>
      <c r="C114" s="48" t="s">
        <v>150</v>
      </c>
      <c r="D114" s="24" t="s">
        <v>119</v>
      </c>
      <c r="E114" s="7" t="s">
        <v>362</v>
      </c>
      <c r="F114" s="6" t="s">
        <v>114</v>
      </c>
      <c r="G114" s="6" t="s">
        <v>275</v>
      </c>
      <c r="H114" s="6" t="s">
        <v>122</v>
      </c>
      <c r="I114" s="6" t="s">
        <v>99</v>
      </c>
      <c r="J114" s="6" t="s">
        <v>98</v>
      </c>
      <c r="K114" s="6" t="s">
        <v>99</v>
      </c>
      <c r="L114" s="6"/>
    </row>
    <row r="115" spans="1:12" ht="37.5" customHeight="1" x14ac:dyDescent="0.25">
      <c r="A115" s="99" t="s">
        <v>23</v>
      </c>
      <c r="B115" s="48">
        <v>45760</v>
      </c>
      <c r="C115" s="48" t="s">
        <v>238</v>
      </c>
      <c r="D115" s="24" t="s">
        <v>119</v>
      </c>
      <c r="E115" s="7" t="s">
        <v>363</v>
      </c>
      <c r="F115" s="6" t="s">
        <v>63</v>
      </c>
      <c r="G115" s="6" t="s">
        <v>364</v>
      </c>
      <c r="H115" s="6" t="s">
        <v>162</v>
      </c>
      <c r="I115" s="6" t="s">
        <v>99</v>
      </c>
      <c r="J115" s="6" t="s">
        <v>98</v>
      </c>
      <c r="K115" s="6" t="s">
        <v>99</v>
      </c>
      <c r="L115" s="6"/>
    </row>
    <row r="116" spans="1:12" ht="62.5" customHeight="1" x14ac:dyDescent="0.25">
      <c r="A116" s="99" t="s">
        <v>23</v>
      </c>
      <c r="B116" s="48">
        <v>45761</v>
      </c>
      <c r="C116" s="48" t="s">
        <v>150</v>
      </c>
      <c r="D116" s="24" t="s">
        <v>116</v>
      </c>
      <c r="E116" s="7" t="s">
        <v>365</v>
      </c>
      <c r="F116" s="6" t="s">
        <v>114</v>
      </c>
      <c r="G116" s="6" t="s">
        <v>366</v>
      </c>
      <c r="H116" s="6" t="s">
        <v>116</v>
      </c>
      <c r="I116" s="6" t="s">
        <v>98</v>
      </c>
      <c r="J116" s="6" t="s">
        <v>98</v>
      </c>
      <c r="K116" s="6" t="s">
        <v>99</v>
      </c>
      <c r="L116" s="6"/>
    </row>
    <row r="117" spans="1:12" ht="50.15" customHeight="1" x14ac:dyDescent="0.25">
      <c r="A117" s="99" t="s">
        <v>23</v>
      </c>
      <c r="B117" s="48">
        <v>45761</v>
      </c>
      <c r="C117" s="48" t="s">
        <v>238</v>
      </c>
      <c r="D117" s="24" t="s">
        <v>127</v>
      </c>
      <c r="E117" s="7" t="s">
        <v>367</v>
      </c>
      <c r="F117" s="6" t="s">
        <v>63</v>
      </c>
      <c r="G117" s="6" t="s">
        <v>368</v>
      </c>
      <c r="H117" s="6" t="s">
        <v>162</v>
      </c>
      <c r="I117" s="6" t="s">
        <v>99</v>
      </c>
      <c r="J117" s="6" t="s">
        <v>98</v>
      </c>
      <c r="K117" s="6" t="s">
        <v>99</v>
      </c>
      <c r="L117" s="6"/>
    </row>
    <row r="118" spans="1:12" ht="50.15" customHeight="1" x14ac:dyDescent="0.25">
      <c r="A118" s="99" t="s">
        <v>23</v>
      </c>
      <c r="B118" s="48">
        <v>45761</v>
      </c>
      <c r="C118" s="48" t="s">
        <v>111</v>
      </c>
      <c r="D118" s="24" t="s">
        <v>127</v>
      </c>
      <c r="E118" s="7" t="s">
        <v>369</v>
      </c>
      <c r="F118" s="6" t="s">
        <v>63</v>
      </c>
      <c r="G118" s="6" t="s">
        <v>324</v>
      </c>
      <c r="H118" s="6" t="s">
        <v>153</v>
      </c>
      <c r="I118" s="6" t="s">
        <v>99</v>
      </c>
      <c r="J118" s="6" t="s">
        <v>98</v>
      </c>
      <c r="K118" s="6" t="s">
        <v>99</v>
      </c>
      <c r="L118" s="6"/>
    </row>
    <row r="119" spans="1:12" ht="75" customHeight="1" x14ac:dyDescent="0.25">
      <c r="A119" s="99" t="s">
        <v>23</v>
      </c>
      <c r="B119" s="48">
        <v>45762</v>
      </c>
      <c r="C119" s="48" t="s">
        <v>118</v>
      </c>
      <c r="D119" s="24" t="s">
        <v>112</v>
      </c>
      <c r="E119" s="7" t="s">
        <v>370</v>
      </c>
      <c r="F119" s="6" t="s">
        <v>129</v>
      </c>
      <c r="G119" s="6" t="s">
        <v>292</v>
      </c>
      <c r="H119" s="6" t="s">
        <v>122</v>
      </c>
      <c r="I119" s="6" t="s">
        <v>99</v>
      </c>
      <c r="J119" s="6" t="s">
        <v>98</v>
      </c>
      <c r="K119" s="6" t="s">
        <v>99</v>
      </c>
      <c r="L119" s="6"/>
    </row>
    <row r="120" spans="1:12" ht="62.5" customHeight="1" x14ac:dyDescent="0.25">
      <c r="A120" s="99" t="s">
        <v>23</v>
      </c>
      <c r="B120" s="48">
        <v>45762</v>
      </c>
      <c r="C120" s="48" t="s">
        <v>118</v>
      </c>
      <c r="D120" s="24" t="s">
        <v>116</v>
      </c>
      <c r="E120" s="7" t="s">
        <v>371</v>
      </c>
      <c r="F120" s="6" t="s">
        <v>180</v>
      </c>
      <c r="G120" s="6" t="s">
        <v>116</v>
      </c>
      <c r="H120" s="6" t="s">
        <v>116</v>
      </c>
      <c r="I120" s="6" t="s">
        <v>99</v>
      </c>
      <c r="J120" s="6" t="s">
        <v>98</v>
      </c>
      <c r="K120" s="6" t="s">
        <v>99</v>
      </c>
      <c r="L120" s="6"/>
    </row>
    <row r="121" spans="1:12" ht="87.65" customHeight="1" x14ac:dyDescent="0.25">
      <c r="A121" s="99" t="s">
        <v>23</v>
      </c>
      <c r="B121" s="48">
        <v>45762</v>
      </c>
      <c r="C121" s="48" t="s">
        <v>118</v>
      </c>
      <c r="D121" s="24" t="s">
        <v>116</v>
      </c>
      <c r="E121" s="7" t="s">
        <v>372</v>
      </c>
      <c r="F121" s="6" t="s">
        <v>184</v>
      </c>
      <c r="G121" s="6" t="s">
        <v>373</v>
      </c>
      <c r="H121" s="6" t="s">
        <v>116</v>
      </c>
      <c r="I121" s="6" t="s">
        <v>98</v>
      </c>
      <c r="J121" s="6" t="s">
        <v>98</v>
      </c>
      <c r="K121" s="6" t="s">
        <v>99</v>
      </c>
      <c r="L121" s="6"/>
    </row>
    <row r="122" spans="1:12" ht="62.5" customHeight="1" x14ac:dyDescent="0.25">
      <c r="A122" s="99" t="s">
        <v>23</v>
      </c>
      <c r="B122" s="48">
        <v>45763</v>
      </c>
      <c r="C122" s="48" t="s">
        <v>111</v>
      </c>
      <c r="D122" s="24" t="s">
        <v>127</v>
      </c>
      <c r="E122" s="7" t="s">
        <v>374</v>
      </c>
      <c r="F122" s="6" t="s">
        <v>174</v>
      </c>
      <c r="G122" s="6" t="s">
        <v>144</v>
      </c>
      <c r="H122" s="6" t="s">
        <v>145</v>
      </c>
      <c r="I122" s="6" t="s">
        <v>98</v>
      </c>
      <c r="J122" s="6" t="s">
        <v>98</v>
      </c>
      <c r="K122" s="6" t="s">
        <v>99</v>
      </c>
      <c r="L122" s="6"/>
    </row>
    <row r="123" spans="1:12" ht="62.5" customHeight="1" x14ac:dyDescent="0.25">
      <c r="A123" s="99" t="s">
        <v>23</v>
      </c>
      <c r="B123" s="48">
        <v>45764</v>
      </c>
      <c r="C123" s="48" t="s">
        <v>118</v>
      </c>
      <c r="D123" s="24" t="s">
        <v>112</v>
      </c>
      <c r="E123" s="7" t="s">
        <v>375</v>
      </c>
      <c r="F123" s="6" t="s">
        <v>129</v>
      </c>
      <c r="G123" s="6" t="s">
        <v>230</v>
      </c>
      <c r="H123" s="6" t="s">
        <v>131</v>
      </c>
      <c r="I123" s="6" t="s">
        <v>99</v>
      </c>
      <c r="J123" s="6" t="s">
        <v>98</v>
      </c>
      <c r="K123" s="6" t="s">
        <v>99</v>
      </c>
      <c r="L123" s="6"/>
    </row>
    <row r="124" spans="1:12" ht="62.5" customHeight="1" x14ac:dyDescent="0.25">
      <c r="A124" s="99" t="s">
        <v>23</v>
      </c>
      <c r="B124" s="48">
        <v>45769</v>
      </c>
      <c r="C124" s="48" t="s">
        <v>134</v>
      </c>
      <c r="D124" s="24" t="s">
        <v>112</v>
      </c>
      <c r="E124" s="7" t="s">
        <v>376</v>
      </c>
      <c r="F124" s="6" t="s">
        <v>125</v>
      </c>
      <c r="G124" s="6" t="s">
        <v>177</v>
      </c>
      <c r="H124" s="6" t="s">
        <v>145</v>
      </c>
      <c r="I124" s="6" t="s">
        <v>98</v>
      </c>
      <c r="J124" s="6" t="s">
        <v>98</v>
      </c>
      <c r="K124" s="6" t="s">
        <v>99</v>
      </c>
      <c r="L124" s="6"/>
    </row>
    <row r="125" spans="1:12" ht="62.5" customHeight="1" x14ac:dyDescent="0.25">
      <c r="A125" s="99" t="s">
        <v>23</v>
      </c>
      <c r="B125" s="48">
        <v>45769</v>
      </c>
      <c r="C125" s="48" t="s">
        <v>134</v>
      </c>
      <c r="D125" s="24" t="s">
        <v>116</v>
      </c>
      <c r="E125" s="7" t="s">
        <v>377</v>
      </c>
      <c r="F125" s="6" t="s">
        <v>137</v>
      </c>
      <c r="G125" s="6" t="s">
        <v>152</v>
      </c>
      <c r="H125" s="6" t="s">
        <v>153</v>
      </c>
      <c r="I125" s="6" t="s">
        <v>99</v>
      </c>
      <c r="J125" s="6" t="s">
        <v>98</v>
      </c>
      <c r="K125" s="6" t="s">
        <v>99</v>
      </c>
      <c r="L125" s="6"/>
    </row>
    <row r="126" spans="1:12" ht="62.5" customHeight="1" x14ac:dyDescent="0.25">
      <c r="A126" s="99" t="s">
        <v>23</v>
      </c>
      <c r="B126" s="48">
        <v>45769</v>
      </c>
      <c r="C126" s="48" t="s">
        <v>111</v>
      </c>
      <c r="D126" s="24" t="s">
        <v>258</v>
      </c>
      <c r="E126" s="7" t="s">
        <v>378</v>
      </c>
      <c r="F126" s="6" t="s">
        <v>180</v>
      </c>
      <c r="G126" s="6" t="s">
        <v>379</v>
      </c>
      <c r="H126" s="6" t="s">
        <v>162</v>
      </c>
      <c r="I126" s="6" t="s">
        <v>99</v>
      </c>
      <c r="J126" s="6" t="s">
        <v>99</v>
      </c>
      <c r="K126" s="6" t="s">
        <v>98</v>
      </c>
      <c r="L126" s="6" t="s">
        <v>380</v>
      </c>
    </row>
    <row r="127" spans="1:12" ht="75" customHeight="1" x14ac:dyDescent="0.25">
      <c r="A127" s="99" t="s">
        <v>23</v>
      </c>
      <c r="B127" s="48">
        <v>45770</v>
      </c>
      <c r="C127" s="48" t="s">
        <v>150</v>
      </c>
      <c r="D127" s="24" t="s">
        <v>127</v>
      </c>
      <c r="E127" s="7" t="s">
        <v>381</v>
      </c>
      <c r="F127" s="6" t="s">
        <v>63</v>
      </c>
      <c r="G127" s="6" t="s">
        <v>382</v>
      </c>
      <c r="H127" s="6" t="s">
        <v>142</v>
      </c>
      <c r="I127" s="6" t="s">
        <v>99</v>
      </c>
      <c r="J127" s="6" t="s">
        <v>98</v>
      </c>
      <c r="K127" s="6" t="s">
        <v>99</v>
      </c>
      <c r="L127" s="6"/>
    </row>
    <row r="128" spans="1:12" ht="50.15" customHeight="1" x14ac:dyDescent="0.25">
      <c r="A128" s="99" t="s">
        <v>23</v>
      </c>
      <c r="B128" s="48">
        <v>45771</v>
      </c>
      <c r="C128" s="48" t="s">
        <v>238</v>
      </c>
      <c r="D128" s="24" t="s">
        <v>119</v>
      </c>
      <c r="E128" s="7" t="s">
        <v>383</v>
      </c>
      <c r="F128" s="6" t="s">
        <v>180</v>
      </c>
      <c r="G128" s="6" t="s">
        <v>275</v>
      </c>
      <c r="H128" s="6" t="s">
        <v>122</v>
      </c>
      <c r="I128" s="6" t="s">
        <v>99</v>
      </c>
      <c r="J128" s="6" t="s">
        <v>98</v>
      </c>
      <c r="K128" s="6" t="s">
        <v>99</v>
      </c>
      <c r="L128" s="6"/>
    </row>
    <row r="129" spans="1:12" ht="87.65" customHeight="1" x14ac:dyDescent="0.25">
      <c r="A129" s="99" t="s">
        <v>23</v>
      </c>
      <c r="B129" s="48">
        <v>45772</v>
      </c>
      <c r="C129" s="48" t="s">
        <v>134</v>
      </c>
      <c r="D129" s="24" t="s">
        <v>163</v>
      </c>
      <c r="E129" s="7" t="s">
        <v>384</v>
      </c>
      <c r="F129" s="6" t="s">
        <v>116</v>
      </c>
      <c r="G129" s="6" t="s">
        <v>385</v>
      </c>
      <c r="H129" s="6" t="s">
        <v>116</v>
      </c>
      <c r="I129" s="6" t="s">
        <v>98</v>
      </c>
      <c r="J129" s="6" t="s">
        <v>99</v>
      </c>
      <c r="K129" s="6" t="s">
        <v>98</v>
      </c>
      <c r="L129" s="6" t="s">
        <v>346</v>
      </c>
    </row>
    <row r="130" spans="1:12" ht="62.5" customHeight="1" x14ac:dyDescent="0.25">
      <c r="A130" s="99" t="s">
        <v>23</v>
      </c>
      <c r="B130" s="48">
        <v>45772</v>
      </c>
      <c r="C130" s="48" t="s">
        <v>111</v>
      </c>
      <c r="D130" s="24" t="s">
        <v>119</v>
      </c>
      <c r="E130" s="7" t="s">
        <v>386</v>
      </c>
      <c r="F130" s="6" t="s">
        <v>129</v>
      </c>
      <c r="G130" s="6" t="s">
        <v>251</v>
      </c>
      <c r="H130" s="6" t="s">
        <v>153</v>
      </c>
      <c r="I130" s="6" t="s">
        <v>99</v>
      </c>
      <c r="J130" s="6" t="s">
        <v>98</v>
      </c>
      <c r="K130" s="6" t="s">
        <v>99</v>
      </c>
      <c r="L130" s="6"/>
    </row>
    <row r="131" spans="1:12" ht="75" customHeight="1" x14ac:dyDescent="0.25">
      <c r="A131" s="99" t="s">
        <v>23</v>
      </c>
      <c r="B131" s="48">
        <v>45774</v>
      </c>
      <c r="C131" s="48" t="s">
        <v>134</v>
      </c>
      <c r="D131" s="24" t="s">
        <v>127</v>
      </c>
      <c r="E131" s="7" t="s">
        <v>387</v>
      </c>
      <c r="F131" s="6" t="s">
        <v>63</v>
      </c>
      <c r="G131" s="6" t="s">
        <v>388</v>
      </c>
      <c r="H131" s="6" t="s">
        <v>116</v>
      </c>
      <c r="I131" s="6" t="s">
        <v>99</v>
      </c>
      <c r="J131" s="6" t="s">
        <v>99</v>
      </c>
      <c r="K131" s="6" t="s">
        <v>98</v>
      </c>
      <c r="L131" s="6" t="s">
        <v>389</v>
      </c>
    </row>
    <row r="132" spans="1:12" ht="87.65" customHeight="1" x14ac:dyDescent="0.25">
      <c r="A132" s="99" t="s">
        <v>23</v>
      </c>
      <c r="B132" s="48">
        <v>45775</v>
      </c>
      <c r="C132" s="48" t="s">
        <v>111</v>
      </c>
      <c r="D132" s="24" t="s">
        <v>127</v>
      </c>
      <c r="E132" s="7" t="s">
        <v>390</v>
      </c>
      <c r="F132" s="6" t="s">
        <v>114</v>
      </c>
      <c r="G132" s="6" t="s">
        <v>130</v>
      </c>
      <c r="H132" s="6" t="s">
        <v>131</v>
      </c>
      <c r="I132" s="6" t="s">
        <v>99</v>
      </c>
      <c r="J132" s="6" t="s">
        <v>98</v>
      </c>
      <c r="K132" s="6" t="s">
        <v>99</v>
      </c>
      <c r="L132" s="6"/>
    </row>
    <row r="133" spans="1:12" ht="100" customHeight="1" x14ac:dyDescent="0.25">
      <c r="A133" s="99" t="s">
        <v>23</v>
      </c>
      <c r="B133" s="48">
        <v>45775</v>
      </c>
      <c r="C133" s="48" t="s">
        <v>238</v>
      </c>
      <c r="D133" s="24" t="s">
        <v>119</v>
      </c>
      <c r="E133" s="7" t="s">
        <v>391</v>
      </c>
      <c r="F133" s="6" t="s">
        <v>63</v>
      </c>
      <c r="G133" s="6" t="s">
        <v>392</v>
      </c>
      <c r="H133" s="6" t="s">
        <v>116</v>
      </c>
      <c r="I133" s="6" t="s">
        <v>98</v>
      </c>
      <c r="J133" s="6" t="s">
        <v>98</v>
      </c>
      <c r="K133" s="6" t="s">
        <v>99</v>
      </c>
      <c r="L133" s="6"/>
    </row>
    <row r="134" spans="1:12" ht="75" customHeight="1" x14ac:dyDescent="0.25">
      <c r="A134" s="99" t="s">
        <v>23</v>
      </c>
      <c r="B134" s="48">
        <v>45775</v>
      </c>
      <c r="C134" s="48" t="s">
        <v>150</v>
      </c>
      <c r="D134" s="24" t="s">
        <v>127</v>
      </c>
      <c r="E134" s="7" t="s">
        <v>393</v>
      </c>
      <c r="F134" s="6" t="s">
        <v>180</v>
      </c>
      <c r="G134" s="6" t="s">
        <v>177</v>
      </c>
      <c r="H134" s="6" t="s">
        <v>145</v>
      </c>
      <c r="I134" s="6" t="s">
        <v>99</v>
      </c>
      <c r="J134" s="6" t="s">
        <v>98</v>
      </c>
      <c r="K134" s="6" t="s">
        <v>99</v>
      </c>
      <c r="L134" s="6"/>
    </row>
    <row r="135" spans="1:12" ht="100" customHeight="1" x14ac:dyDescent="0.25">
      <c r="A135" s="99" t="s">
        <v>23</v>
      </c>
      <c r="B135" s="48">
        <v>45777</v>
      </c>
      <c r="C135" s="48" t="s">
        <v>111</v>
      </c>
      <c r="D135" s="24" t="s">
        <v>127</v>
      </c>
      <c r="E135" s="7" t="s">
        <v>394</v>
      </c>
      <c r="F135" s="6" t="s">
        <v>160</v>
      </c>
      <c r="G135" s="6" t="s">
        <v>181</v>
      </c>
      <c r="H135" s="6" t="s">
        <v>153</v>
      </c>
      <c r="I135" s="6" t="s">
        <v>99</v>
      </c>
      <c r="J135" s="6" t="s">
        <v>98</v>
      </c>
      <c r="K135" s="6" t="s">
        <v>99</v>
      </c>
      <c r="L135" s="6"/>
    </row>
    <row r="136" spans="1:12" ht="50.15" customHeight="1" x14ac:dyDescent="0.25">
      <c r="A136" s="99" t="s">
        <v>24</v>
      </c>
      <c r="B136" s="48">
        <v>45778</v>
      </c>
      <c r="C136" s="48" t="s">
        <v>150</v>
      </c>
      <c r="D136" s="24" t="s">
        <v>116</v>
      </c>
      <c r="E136" s="7" t="s">
        <v>395</v>
      </c>
      <c r="F136" s="6" t="s">
        <v>125</v>
      </c>
      <c r="G136" s="6" t="s">
        <v>396</v>
      </c>
      <c r="H136" s="6" t="s">
        <v>198</v>
      </c>
      <c r="I136" s="6" t="s">
        <v>99</v>
      </c>
      <c r="J136" s="6" t="s">
        <v>98</v>
      </c>
      <c r="K136" s="6" t="s">
        <v>99</v>
      </c>
      <c r="L136" s="6"/>
    </row>
    <row r="137" spans="1:12" ht="62.5" customHeight="1" x14ac:dyDescent="0.25">
      <c r="A137" s="99" t="s">
        <v>24</v>
      </c>
      <c r="B137" s="48">
        <v>45779</v>
      </c>
      <c r="C137" s="48" t="s">
        <v>118</v>
      </c>
      <c r="D137" s="24" t="s">
        <v>163</v>
      </c>
      <c r="E137" s="7" t="s">
        <v>397</v>
      </c>
      <c r="F137" s="6" t="s">
        <v>129</v>
      </c>
      <c r="G137" s="6" t="s">
        <v>398</v>
      </c>
      <c r="H137" s="6" t="s">
        <v>162</v>
      </c>
      <c r="I137" s="6" t="s">
        <v>99</v>
      </c>
      <c r="J137" s="6" t="s">
        <v>98</v>
      </c>
      <c r="K137" s="6" t="s">
        <v>99</v>
      </c>
      <c r="L137" s="6"/>
    </row>
    <row r="138" spans="1:12" ht="87.65" customHeight="1" x14ac:dyDescent="0.25">
      <c r="A138" s="99" t="s">
        <v>24</v>
      </c>
      <c r="B138" s="48">
        <v>45779</v>
      </c>
      <c r="C138" s="48" t="s">
        <v>111</v>
      </c>
      <c r="D138" s="24" t="s">
        <v>258</v>
      </c>
      <c r="E138" s="7" t="s">
        <v>399</v>
      </c>
      <c r="F138" s="6" t="s">
        <v>160</v>
      </c>
      <c r="G138" s="6" t="s">
        <v>400</v>
      </c>
      <c r="H138" s="6" t="s">
        <v>116</v>
      </c>
      <c r="I138" s="6" t="s">
        <v>98</v>
      </c>
      <c r="J138" s="6" t="s">
        <v>98</v>
      </c>
      <c r="K138" s="6" t="s">
        <v>99</v>
      </c>
      <c r="L138" s="6"/>
    </row>
    <row r="139" spans="1:12" ht="75" customHeight="1" x14ac:dyDescent="0.25">
      <c r="A139" s="99" t="s">
        <v>24</v>
      </c>
      <c r="B139" s="48">
        <v>45779</v>
      </c>
      <c r="C139" s="48" t="s">
        <v>111</v>
      </c>
      <c r="D139" s="24" t="s">
        <v>258</v>
      </c>
      <c r="E139" s="7" t="s">
        <v>401</v>
      </c>
      <c r="F139" s="6" t="s">
        <v>129</v>
      </c>
      <c r="G139" s="6" t="s">
        <v>402</v>
      </c>
      <c r="H139" s="6" t="s">
        <v>162</v>
      </c>
      <c r="I139" s="6" t="s">
        <v>99</v>
      </c>
      <c r="J139" s="6" t="s">
        <v>99</v>
      </c>
      <c r="K139" s="6" t="s">
        <v>98</v>
      </c>
      <c r="L139" s="6" t="s">
        <v>403</v>
      </c>
    </row>
    <row r="140" spans="1:12" ht="87.65" customHeight="1" x14ac:dyDescent="0.25">
      <c r="A140" s="99" t="s">
        <v>24</v>
      </c>
      <c r="B140" s="48">
        <v>45780</v>
      </c>
      <c r="C140" s="48" t="s">
        <v>118</v>
      </c>
      <c r="D140" s="24" t="s">
        <v>116</v>
      </c>
      <c r="E140" s="7" t="s">
        <v>404</v>
      </c>
      <c r="F140" s="6" t="s">
        <v>63</v>
      </c>
      <c r="G140" s="6" t="s">
        <v>177</v>
      </c>
      <c r="H140" s="6" t="s">
        <v>145</v>
      </c>
      <c r="I140" s="6" t="s">
        <v>99</v>
      </c>
      <c r="J140" s="6" t="s">
        <v>98</v>
      </c>
      <c r="K140" s="6" t="s">
        <v>99</v>
      </c>
      <c r="L140" s="6"/>
    </row>
    <row r="141" spans="1:12" ht="100" customHeight="1" x14ac:dyDescent="0.25">
      <c r="A141" s="99" t="s">
        <v>24</v>
      </c>
      <c r="B141" s="48">
        <v>45780</v>
      </c>
      <c r="C141" s="48" t="s">
        <v>111</v>
      </c>
      <c r="D141" s="24" t="s">
        <v>127</v>
      </c>
      <c r="E141" s="7" t="s">
        <v>405</v>
      </c>
      <c r="F141" s="6" t="s">
        <v>129</v>
      </c>
      <c r="G141" s="6" t="s">
        <v>406</v>
      </c>
      <c r="H141" s="6" t="s">
        <v>162</v>
      </c>
      <c r="I141" s="6" t="s">
        <v>98</v>
      </c>
      <c r="J141" s="6" t="s">
        <v>98</v>
      </c>
      <c r="K141" s="6" t="s">
        <v>99</v>
      </c>
      <c r="L141" s="6"/>
    </row>
    <row r="142" spans="1:12" ht="50.15" customHeight="1" x14ac:dyDescent="0.25">
      <c r="A142" s="99" t="s">
        <v>24</v>
      </c>
      <c r="B142" s="48">
        <v>45781</v>
      </c>
      <c r="C142" s="48" t="s">
        <v>111</v>
      </c>
      <c r="D142" s="24" t="s">
        <v>112</v>
      </c>
      <c r="E142" s="7" t="s">
        <v>407</v>
      </c>
      <c r="F142" s="6" t="s">
        <v>63</v>
      </c>
      <c r="G142" s="6" t="s">
        <v>126</v>
      </c>
      <c r="H142" s="6" t="s">
        <v>122</v>
      </c>
      <c r="I142" s="6" t="s">
        <v>99</v>
      </c>
      <c r="J142" s="6" t="s">
        <v>99</v>
      </c>
      <c r="K142" s="6" t="s">
        <v>98</v>
      </c>
      <c r="L142" s="6" t="s">
        <v>408</v>
      </c>
    </row>
    <row r="143" spans="1:12" ht="100" customHeight="1" x14ac:dyDescent="0.25">
      <c r="A143" s="99" t="s">
        <v>24</v>
      </c>
      <c r="B143" s="48">
        <v>45783</v>
      </c>
      <c r="C143" s="48" t="s">
        <v>111</v>
      </c>
      <c r="D143" s="24" t="s">
        <v>119</v>
      </c>
      <c r="E143" s="7" t="s">
        <v>409</v>
      </c>
      <c r="F143" s="6" t="s">
        <v>137</v>
      </c>
      <c r="G143" s="6" t="s">
        <v>177</v>
      </c>
      <c r="H143" s="6" t="s">
        <v>145</v>
      </c>
      <c r="I143" s="6" t="s">
        <v>99</v>
      </c>
      <c r="J143" s="6" t="s">
        <v>98</v>
      </c>
      <c r="K143" s="6" t="s">
        <v>99</v>
      </c>
      <c r="L143" s="6"/>
    </row>
    <row r="144" spans="1:12" ht="75" customHeight="1" x14ac:dyDescent="0.25">
      <c r="A144" s="99" t="s">
        <v>24</v>
      </c>
      <c r="B144" s="48">
        <v>45784</v>
      </c>
      <c r="C144" s="48" t="s">
        <v>134</v>
      </c>
      <c r="D144" s="24" t="s">
        <v>112</v>
      </c>
      <c r="E144" s="7" t="s">
        <v>410</v>
      </c>
      <c r="F144" s="6" t="s">
        <v>180</v>
      </c>
      <c r="G144" s="6" t="s">
        <v>411</v>
      </c>
      <c r="H144" s="6" t="s">
        <v>122</v>
      </c>
      <c r="I144" s="6" t="s">
        <v>99</v>
      </c>
      <c r="J144" s="6" t="s">
        <v>99</v>
      </c>
      <c r="K144" s="6" t="s">
        <v>98</v>
      </c>
      <c r="L144" s="6" t="s">
        <v>412</v>
      </c>
    </row>
    <row r="145" spans="1:12" ht="62.5" customHeight="1" x14ac:dyDescent="0.25">
      <c r="A145" s="99" t="s">
        <v>24</v>
      </c>
      <c r="B145" s="48">
        <v>45784</v>
      </c>
      <c r="C145" s="48" t="s">
        <v>111</v>
      </c>
      <c r="D145" s="24" t="s">
        <v>127</v>
      </c>
      <c r="E145" s="7" t="s">
        <v>413</v>
      </c>
      <c r="F145" s="6" t="s">
        <v>137</v>
      </c>
      <c r="G145" s="6" t="s">
        <v>414</v>
      </c>
      <c r="H145" s="6" t="s">
        <v>153</v>
      </c>
      <c r="I145" s="6" t="s">
        <v>99</v>
      </c>
      <c r="J145" s="6" t="s">
        <v>98</v>
      </c>
      <c r="K145" s="6" t="s">
        <v>99</v>
      </c>
      <c r="L145" s="6"/>
    </row>
    <row r="146" spans="1:12" ht="75" customHeight="1" x14ac:dyDescent="0.25">
      <c r="A146" s="99" t="s">
        <v>24</v>
      </c>
      <c r="B146" s="48">
        <v>45785</v>
      </c>
      <c r="C146" s="48" t="s">
        <v>134</v>
      </c>
      <c r="D146" s="24" t="s">
        <v>112</v>
      </c>
      <c r="E146" s="7" t="s">
        <v>415</v>
      </c>
      <c r="F146" s="6" t="s">
        <v>63</v>
      </c>
      <c r="G146" s="6" t="s">
        <v>292</v>
      </c>
      <c r="H146" s="6" t="s">
        <v>122</v>
      </c>
      <c r="I146" s="6" t="s">
        <v>99</v>
      </c>
      <c r="J146" s="6" t="s">
        <v>99</v>
      </c>
      <c r="K146" s="6" t="s">
        <v>98</v>
      </c>
      <c r="L146" s="6" t="s">
        <v>293</v>
      </c>
    </row>
    <row r="147" spans="1:12" ht="62.5" customHeight="1" x14ac:dyDescent="0.25">
      <c r="A147" s="99" t="s">
        <v>24</v>
      </c>
      <c r="B147" s="48">
        <v>45785</v>
      </c>
      <c r="C147" s="48" t="s">
        <v>111</v>
      </c>
      <c r="D147" s="24" t="s">
        <v>112</v>
      </c>
      <c r="E147" s="7" t="s">
        <v>416</v>
      </c>
      <c r="F147" s="6" t="s">
        <v>180</v>
      </c>
      <c r="G147" s="6" t="s">
        <v>417</v>
      </c>
      <c r="H147" s="6" t="s">
        <v>122</v>
      </c>
      <c r="I147" s="6" t="s">
        <v>99</v>
      </c>
      <c r="J147" s="6" t="s">
        <v>98</v>
      </c>
      <c r="K147" s="6" t="s">
        <v>99</v>
      </c>
      <c r="L147" s="6"/>
    </row>
    <row r="148" spans="1:12" ht="100" customHeight="1" x14ac:dyDescent="0.25">
      <c r="A148" s="99" t="s">
        <v>24</v>
      </c>
      <c r="B148" s="48">
        <v>45789</v>
      </c>
      <c r="C148" s="48" t="s">
        <v>134</v>
      </c>
      <c r="D148" s="24" t="s">
        <v>163</v>
      </c>
      <c r="E148" s="7" t="s">
        <v>418</v>
      </c>
      <c r="F148" s="6" t="s">
        <v>160</v>
      </c>
      <c r="G148" s="6" t="s">
        <v>419</v>
      </c>
      <c r="H148" s="6" t="s">
        <v>122</v>
      </c>
      <c r="I148" s="6" t="s">
        <v>98</v>
      </c>
      <c r="J148" s="6" t="s">
        <v>99</v>
      </c>
      <c r="K148" s="6" t="s">
        <v>98</v>
      </c>
      <c r="L148" s="6" t="s">
        <v>420</v>
      </c>
    </row>
    <row r="149" spans="1:12" ht="50.15" customHeight="1" x14ac:dyDescent="0.25">
      <c r="A149" s="99" t="s">
        <v>24</v>
      </c>
      <c r="B149" s="48">
        <v>45790</v>
      </c>
      <c r="C149" s="48" t="s">
        <v>150</v>
      </c>
      <c r="D149" s="24" t="s">
        <v>127</v>
      </c>
      <c r="E149" s="7" t="s">
        <v>421</v>
      </c>
      <c r="F149" s="6" t="s">
        <v>114</v>
      </c>
      <c r="G149" s="6" t="s">
        <v>422</v>
      </c>
      <c r="H149" s="6" t="s">
        <v>116</v>
      </c>
      <c r="I149" s="6" t="s">
        <v>99</v>
      </c>
      <c r="J149" s="6" t="s">
        <v>98</v>
      </c>
      <c r="K149" s="6" t="s">
        <v>99</v>
      </c>
      <c r="L149" s="6"/>
    </row>
    <row r="150" spans="1:12" ht="50.15" customHeight="1" x14ac:dyDescent="0.25">
      <c r="A150" s="99" t="s">
        <v>24</v>
      </c>
      <c r="B150" s="48">
        <v>45790</v>
      </c>
      <c r="C150" s="48" t="s">
        <v>150</v>
      </c>
      <c r="D150" s="24" t="s">
        <v>119</v>
      </c>
      <c r="E150" s="7" t="s">
        <v>423</v>
      </c>
      <c r="F150" s="6" t="s">
        <v>180</v>
      </c>
      <c r="G150" s="6" t="s">
        <v>424</v>
      </c>
      <c r="H150" s="6" t="s">
        <v>116</v>
      </c>
      <c r="I150" s="6" t="s">
        <v>99</v>
      </c>
      <c r="J150" s="6" t="s">
        <v>98</v>
      </c>
      <c r="K150" s="6" t="s">
        <v>99</v>
      </c>
      <c r="L150" s="6"/>
    </row>
    <row r="151" spans="1:12" ht="50.15" customHeight="1" x14ac:dyDescent="0.25">
      <c r="A151" s="99" t="s">
        <v>24</v>
      </c>
      <c r="B151" s="48">
        <v>45790</v>
      </c>
      <c r="C151" s="48" t="s">
        <v>150</v>
      </c>
      <c r="D151" s="24" t="s">
        <v>127</v>
      </c>
      <c r="E151" s="7" t="s">
        <v>425</v>
      </c>
      <c r="F151" s="6" t="s">
        <v>129</v>
      </c>
      <c r="G151" s="6" t="s">
        <v>149</v>
      </c>
      <c r="H151" s="6" t="s">
        <v>131</v>
      </c>
      <c r="I151" s="6" t="s">
        <v>99</v>
      </c>
      <c r="J151" s="6" t="s">
        <v>98</v>
      </c>
      <c r="K151" s="6" t="s">
        <v>99</v>
      </c>
      <c r="L151" s="6"/>
    </row>
    <row r="152" spans="1:12" ht="112.5" customHeight="1" x14ac:dyDescent="0.25">
      <c r="A152" s="99" t="s">
        <v>24</v>
      </c>
      <c r="B152" s="48">
        <v>45791</v>
      </c>
      <c r="C152" s="48" t="s">
        <v>134</v>
      </c>
      <c r="D152" s="24" t="s">
        <v>112</v>
      </c>
      <c r="E152" s="46" t="s">
        <v>426</v>
      </c>
      <c r="F152" s="6" t="s">
        <v>63</v>
      </c>
      <c r="G152" s="6" t="s">
        <v>177</v>
      </c>
      <c r="H152" s="6" t="s">
        <v>145</v>
      </c>
      <c r="I152" s="6" t="s">
        <v>99</v>
      </c>
      <c r="J152" s="6" t="s">
        <v>98</v>
      </c>
      <c r="K152" s="6" t="s">
        <v>99</v>
      </c>
      <c r="L152" s="6"/>
    </row>
    <row r="153" spans="1:12" ht="62.5" customHeight="1" x14ac:dyDescent="0.25">
      <c r="A153" s="99" t="s">
        <v>24</v>
      </c>
      <c r="B153" s="48">
        <v>45792</v>
      </c>
      <c r="C153" s="48" t="s">
        <v>134</v>
      </c>
      <c r="D153" s="24" t="s">
        <v>127</v>
      </c>
      <c r="E153" s="7" t="s">
        <v>427</v>
      </c>
      <c r="F153" s="6" t="s">
        <v>63</v>
      </c>
      <c r="G153" s="6" t="s">
        <v>152</v>
      </c>
      <c r="H153" s="6" t="s">
        <v>153</v>
      </c>
      <c r="I153" s="6" t="s">
        <v>99</v>
      </c>
      <c r="J153" s="6" t="s">
        <v>98</v>
      </c>
      <c r="K153" s="6" t="s">
        <v>99</v>
      </c>
      <c r="L153" s="6"/>
    </row>
    <row r="154" spans="1:12" ht="37.5" customHeight="1" x14ac:dyDescent="0.25">
      <c r="A154" s="99" t="s">
        <v>24</v>
      </c>
      <c r="B154" s="48">
        <v>45792</v>
      </c>
      <c r="C154" s="48" t="s">
        <v>134</v>
      </c>
      <c r="D154" s="24" t="s">
        <v>127</v>
      </c>
      <c r="E154" s="7" t="s">
        <v>428</v>
      </c>
      <c r="F154" s="6" t="s">
        <v>114</v>
      </c>
      <c r="G154" s="6" t="s">
        <v>116</v>
      </c>
      <c r="H154" s="6" t="s">
        <v>116</v>
      </c>
      <c r="I154" s="6" t="s">
        <v>99</v>
      </c>
      <c r="J154" s="6" t="s">
        <v>98</v>
      </c>
      <c r="K154" s="6" t="s">
        <v>99</v>
      </c>
      <c r="L154" s="6"/>
    </row>
    <row r="155" spans="1:12" ht="87.65" customHeight="1" x14ac:dyDescent="0.25">
      <c r="A155" s="99" t="s">
        <v>24</v>
      </c>
      <c r="B155" s="48">
        <v>45792</v>
      </c>
      <c r="C155" s="48" t="s">
        <v>118</v>
      </c>
      <c r="D155" s="24" t="s">
        <v>127</v>
      </c>
      <c r="E155" s="7" t="s">
        <v>429</v>
      </c>
      <c r="F155" s="6" t="s">
        <v>137</v>
      </c>
      <c r="G155" s="6" t="s">
        <v>152</v>
      </c>
      <c r="H155" s="6" t="s">
        <v>153</v>
      </c>
      <c r="I155" s="6" t="s">
        <v>99</v>
      </c>
      <c r="J155" s="6" t="s">
        <v>98</v>
      </c>
      <c r="K155" s="6" t="s">
        <v>99</v>
      </c>
      <c r="L155" s="6"/>
    </row>
    <row r="156" spans="1:12" ht="50.15" customHeight="1" x14ac:dyDescent="0.25">
      <c r="A156" s="99" t="s">
        <v>24</v>
      </c>
      <c r="B156" s="48">
        <v>45793</v>
      </c>
      <c r="C156" s="48" t="s">
        <v>111</v>
      </c>
      <c r="D156" s="24" t="s">
        <v>112</v>
      </c>
      <c r="E156" s="7" t="s">
        <v>430</v>
      </c>
      <c r="F156" s="6" t="s">
        <v>160</v>
      </c>
      <c r="G156" s="6" t="s">
        <v>431</v>
      </c>
      <c r="H156" s="6" t="s">
        <v>116</v>
      </c>
      <c r="I156" s="6" t="s">
        <v>99</v>
      </c>
      <c r="J156" s="6" t="s">
        <v>98</v>
      </c>
      <c r="K156" s="6" t="s">
        <v>99</v>
      </c>
      <c r="L156" s="6"/>
    </row>
    <row r="157" spans="1:12" ht="75" customHeight="1" x14ac:dyDescent="0.25">
      <c r="A157" s="99" t="s">
        <v>24</v>
      </c>
      <c r="B157" s="48">
        <v>45794</v>
      </c>
      <c r="C157" s="48" t="s">
        <v>134</v>
      </c>
      <c r="D157" s="24" t="s">
        <v>127</v>
      </c>
      <c r="E157" s="7" t="s">
        <v>432</v>
      </c>
      <c r="F157" s="6" t="s">
        <v>114</v>
      </c>
      <c r="G157" s="6" t="s">
        <v>433</v>
      </c>
      <c r="H157" s="6" t="s">
        <v>162</v>
      </c>
      <c r="I157" s="6" t="s">
        <v>98</v>
      </c>
      <c r="J157" s="6" t="s">
        <v>98</v>
      </c>
      <c r="K157" s="6" t="s">
        <v>99</v>
      </c>
      <c r="L157" s="6"/>
    </row>
    <row r="158" spans="1:12" ht="75" customHeight="1" x14ac:dyDescent="0.25">
      <c r="A158" s="99" t="s">
        <v>24</v>
      </c>
      <c r="B158" s="48">
        <v>45795</v>
      </c>
      <c r="C158" s="48" t="s">
        <v>134</v>
      </c>
      <c r="D158" s="24" t="s">
        <v>127</v>
      </c>
      <c r="E158" s="7" t="s">
        <v>434</v>
      </c>
      <c r="F158" s="6" t="s">
        <v>63</v>
      </c>
      <c r="G158" s="6" t="s">
        <v>435</v>
      </c>
      <c r="H158" s="6" t="s">
        <v>142</v>
      </c>
      <c r="I158" s="6" t="s">
        <v>98</v>
      </c>
      <c r="J158" s="6" t="s">
        <v>99</v>
      </c>
      <c r="K158" s="6" t="s">
        <v>98</v>
      </c>
      <c r="L158" s="6" t="s">
        <v>436</v>
      </c>
    </row>
    <row r="159" spans="1:12" ht="37.5" customHeight="1" x14ac:dyDescent="0.25">
      <c r="A159" s="99" t="s">
        <v>24</v>
      </c>
      <c r="B159" s="48">
        <v>45795</v>
      </c>
      <c r="C159" s="48" t="s">
        <v>134</v>
      </c>
      <c r="D159" s="24" t="s">
        <v>127</v>
      </c>
      <c r="E159" s="7" t="s">
        <v>437</v>
      </c>
      <c r="F159" s="6" t="s">
        <v>129</v>
      </c>
      <c r="G159" s="6" t="s">
        <v>438</v>
      </c>
      <c r="H159" s="6" t="s">
        <v>131</v>
      </c>
      <c r="I159" s="6" t="s">
        <v>99</v>
      </c>
      <c r="J159" s="6" t="s">
        <v>98</v>
      </c>
      <c r="K159" s="6" t="s">
        <v>99</v>
      </c>
      <c r="L159" s="6"/>
    </row>
    <row r="160" spans="1:12" ht="62.5" customHeight="1" x14ac:dyDescent="0.25">
      <c r="A160" s="99" t="s">
        <v>24</v>
      </c>
      <c r="B160" s="48">
        <v>45795</v>
      </c>
      <c r="C160" s="48" t="s">
        <v>118</v>
      </c>
      <c r="D160" s="24" t="s">
        <v>119</v>
      </c>
      <c r="E160" s="7" t="s">
        <v>439</v>
      </c>
      <c r="F160" s="6" t="s">
        <v>137</v>
      </c>
      <c r="G160" s="6" t="s">
        <v>440</v>
      </c>
      <c r="H160" s="6" t="s">
        <v>162</v>
      </c>
      <c r="I160" s="6" t="s">
        <v>98</v>
      </c>
      <c r="J160" s="6" t="s">
        <v>98</v>
      </c>
      <c r="K160" s="6" t="s">
        <v>99</v>
      </c>
      <c r="L160" s="6"/>
    </row>
    <row r="161" spans="1:12" ht="50.15" customHeight="1" x14ac:dyDescent="0.25">
      <c r="A161" s="99" t="s">
        <v>24</v>
      </c>
      <c r="B161" s="48">
        <v>45796</v>
      </c>
      <c r="C161" s="48" t="s">
        <v>134</v>
      </c>
      <c r="D161" s="24" t="s">
        <v>112</v>
      </c>
      <c r="E161" s="7" t="s">
        <v>441</v>
      </c>
      <c r="F161" s="6" t="s">
        <v>180</v>
      </c>
      <c r="G161" s="6" t="s">
        <v>442</v>
      </c>
      <c r="H161" s="6" t="s">
        <v>116</v>
      </c>
      <c r="I161" s="6" t="s">
        <v>98</v>
      </c>
      <c r="J161" s="6" t="s">
        <v>99</v>
      </c>
      <c r="K161" s="6" t="s">
        <v>98</v>
      </c>
      <c r="L161" s="6" t="s">
        <v>443</v>
      </c>
    </row>
    <row r="162" spans="1:12" ht="75" customHeight="1" x14ac:dyDescent="0.25">
      <c r="A162" s="99" t="s">
        <v>24</v>
      </c>
      <c r="B162" s="48">
        <v>45797</v>
      </c>
      <c r="C162" s="48" t="s">
        <v>118</v>
      </c>
      <c r="D162" s="24" t="s">
        <v>127</v>
      </c>
      <c r="E162" s="7" t="s">
        <v>444</v>
      </c>
      <c r="F162" s="6" t="s">
        <v>129</v>
      </c>
      <c r="G162" s="6" t="s">
        <v>445</v>
      </c>
      <c r="H162" s="6" t="s">
        <v>162</v>
      </c>
      <c r="I162" s="6" t="s">
        <v>99</v>
      </c>
      <c r="J162" s="6" t="s">
        <v>98</v>
      </c>
      <c r="K162" s="6" t="s">
        <v>99</v>
      </c>
      <c r="L162" s="6"/>
    </row>
    <row r="163" spans="1:12" ht="37.5" customHeight="1" x14ac:dyDescent="0.25">
      <c r="A163" s="99" t="s">
        <v>24</v>
      </c>
      <c r="B163" s="48">
        <v>45798</v>
      </c>
      <c r="C163" s="48" t="s">
        <v>134</v>
      </c>
      <c r="D163" s="24" t="s">
        <v>258</v>
      </c>
      <c r="E163" s="7" t="s">
        <v>446</v>
      </c>
      <c r="F163" s="6" t="s">
        <v>160</v>
      </c>
      <c r="G163" s="6" t="s">
        <v>447</v>
      </c>
      <c r="H163" s="6" t="s">
        <v>116</v>
      </c>
      <c r="I163" s="6" t="s">
        <v>99</v>
      </c>
      <c r="J163" s="6" t="s">
        <v>99</v>
      </c>
      <c r="K163" s="6" t="s">
        <v>98</v>
      </c>
      <c r="L163" s="6" t="s">
        <v>346</v>
      </c>
    </row>
    <row r="164" spans="1:12" ht="75" customHeight="1" x14ac:dyDescent="0.25">
      <c r="A164" s="99" t="s">
        <v>24</v>
      </c>
      <c r="B164" s="48">
        <v>45798</v>
      </c>
      <c r="C164" s="48" t="s">
        <v>134</v>
      </c>
      <c r="D164" s="24" t="s">
        <v>112</v>
      </c>
      <c r="E164" s="7" t="s">
        <v>448</v>
      </c>
      <c r="F164" s="6" t="s">
        <v>180</v>
      </c>
      <c r="G164" s="6" t="s">
        <v>411</v>
      </c>
      <c r="H164" s="6" t="s">
        <v>122</v>
      </c>
      <c r="I164" s="6" t="s">
        <v>99</v>
      </c>
      <c r="J164" s="6" t="s">
        <v>98</v>
      </c>
      <c r="K164" s="6" t="s">
        <v>99</v>
      </c>
      <c r="L164" s="6"/>
    </row>
    <row r="165" spans="1:12" ht="50.15" customHeight="1" x14ac:dyDescent="0.25">
      <c r="A165" s="99" t="s">
        <v>24</v>
      </c>
      <c r="B165" s="48">
        <v>45798</v>
      </c>
      <c r="C165" s="48" t="s">
        <v>150</v>
      </c>
      <c r="D165" s="24" t="s">
        <v>112</v>
      </c>
      <c r="E165" s="7" t="s">
        <v>449</v>
      </c>
      <c r="F165" s="6" t="s">
        <v>125</v>
      </c>
      <c r="G165" s="6" t="s">
        <v>177</v>
      </c>
      <c r="H165" s="6" t="s">
        <v>145</v>
      </c>
      <c r="I165" s="6" t="s">
        <v>98</v>
      </c>
      <c r="J165" s="6" t="s">
        <v>98</v>
      </c>
      <c r="K165" s="6" t="s">
        <v>99</v>
      </c>
      <c r="L165" s="6"/>
    </row>
    <row r="166" spans="1:12" ht="87.65" customHeight="1" x14ac:dyDescent="0.25">
      <c r="A166" s="99" t="s">
        <v>24</v>
      </c>
      <c r="B166" s="48">
        <v>45798</v>
      </c>
      <c r="C166" s="48" t="s">
        <v>118</v>
      </c>
      <c r="D166" s="24" t="s">
        <v>119</v>
      </c>
      <c r="E166" s="7" t="s">
        <v>450</v>
      </c>
      <c r="F166" s="6" t="s">
        <v>114</v>
      </c>
      <c r="G166" s="6" t="s">
        <v>451</v>
      </c>
      <c r="H166" s="6" t="s">
        <v>162</v>
      </c>
      <c r="I166" s="6" t="s">
        <v>99</v>
      </c>
      <c r="J166" s="6" t="s">
        <v>98</v>
      </c>
      <c r="K166" s="6" t="s">
        <v>99</v>
      </c>
      <c r="L166" s="6"/>
    </row>
    <row r="167" spans="1:12" ht="87.65" customHeight="1" x14ac:dyDescent="0.25">
      <c r="A167" s="99" t="s">
        <v>24</v>
      </c>
      <c r="B167" s="48">
        <v>45798</v>
      </c>
      <c r="C167" s="48" t="s">
        <v>118</v>
      </c>
      <c r="D167" s="24" t="s">
        <v>127</v>
      </c>
      <c r="E167" s="7" t="s">
        <v>452</v>
      </c>
      <c r="F167" s="6" t="s">
        <v>160</v>
      </c>
      <c r="G167" s="6" t="s">
        <v>177</v>
      </c>
      <c r="H167" s="6" t="s">
        <v>145</v>
      </c>
      <c r="I167" s="6" t="s">
        <v>98</v>
      </c>
      <c r="J167" s="6" t="s">
        <v>98</v>
      </c>
      <c r="K167" s="6" t="s">
        <v>99</v>
      </c>
      <c r="L167" s="6"/>
    </row>
    <row r="168" spans="1:12" ht="100" customHeight="1" x14ac:dyDescent="0.25">
      <c r="A168" s="99" t="s">
        <v>24</v>
      </c>
      <c r="B168" s="48">
        <v>45798</v>
      </c>
      <c r="C168" s="48" t="s">
        <v>111</v>
      </c>
      <c r="D168" s="24" t="s">
        <v>112</v>
      </c>
      <c r="E168" s="7" t="s">
        <v>453</v>
      </c>
      <c r="F168" s="6" t="s">
        <v>114</v>
      </c>
      <c r="G168" s="6" t="s">
        <v>454</v>
      </c>
      <c r="H168" s="6" t="s">
        <v>122</v>
      </c>
      <c r="I168" s="6" t="s">
        <v>98</v>
      </c>
      <c r="J168" s="6" t="s">
        <v>99</v>
      </c>
      <c r="K168" s="6" t="s">
        <v>98</v>
      </c>
      <c r="L168" s="6" t="s">
        <v>455</v>
      </c>
    </row>
    <row r="169" spans="1:12" ht="62.5" customHeight="1" x14ac:dyDescent="0.25">
      <c r="A169" s="99" t="s">
        <v>24</v>
      </c>
      <c r="B169" s="48">
        <v>45798</v>
      </c>
      <c r="C169" s="48" t="s">
        <v>111</v>
      </c>
      <c r="D169" s="24" t="s">
        <v>112</v>
      </c>
      <c r="E169" s="7" t="s">
        <v>456</v>
      </c>
      <c r="F169" s="6" t="s">
        <v>180</v>
      </c>
      <c r="G169" s="6" t="s">
        <v>457</v>
      </c>
      <c r="H169" s="6" t="s">
        <v>116</v>
      </c>
      <c r="I169" s="6" t="s">
        <v>98</v>
      </c>
      <c r="J169" s="6" t="s">
        <v>99</v>
      </c>
      <c r="K169" s="6" t="s">
        <v>98</v>
      </c>
      <c r="L169" s="6" t="s">
        <v>276</v>
      </c>
    </row>
    <row r="170" spans="1:12" ht="62.5" customHeight="1" x14ac:dyDescent="0.25">
      <c r="A170" s="99" t="s">
        <v>24</v>
      </c>
      <c r="B170" s="48">
        <v>45799</v>
      </c>
      <c r="C170" s="48" t="s">
        <v>134</v>
      </c>
      <c r="D170" s="24" t="s">
        <v>127</v>
      </c>
      <c r="E170" s="7" t="s">
        <v>458</v>
      </c>
      <c r="F170" s="6" t="s">
        <v>180</v>
      </c>
      <c r="G170" s="6" t="s">
        <v>459</v>
      </c>
      <c r="H170" s="6" t="s">
        <v>162</v>
      </c>
      <c r="I170" s="6" t="s">
        <v>99</v>
      </c>
      <c r="J170" s="6" t="s">
        <v>98</v>
      </c>
      <c r="K170" s="6" t="s">
        <v>99</v>
      </c>
      <c r="L170" s="6"/>
    </row>
    <row r="171" spans="1:12" ht="50.15" customHeight="1" x14ac:dyDescent="0.25">
      <c r="A171" s="99" t="s">
        <v>24</v>
      </c>
      <c r="B171" s="48">
        <v>45799</v>
      </c>
      <c r="C171" s="48" t="s">
        <v>150</v>
      </c>
      <c r="D171" s="24" t="s">
        <v>163</v>
      </c>
      <c r="E171" s="7" t="s">
        <v>460</v>
      </c>
      <c r="F171" s="6" t="s">
        <v>129</v>
      </c>
      <c r="G171" s="6" t="s">
        <v>149</v>
      </c>
      <c r="H171" s="6" t="s">
        <v>131</v>
      </c>
      <c r="I171" s="6" t="s">
        <v>99</v>
      </c>
      <c r="J171" s="6" t="s">
        <v>98</v>
      </c>
      <c r="K171" s="6" t="s">
        <v>99</v>
      </c>
      <c r="L171" s="6"/>
    </row>
    <row r="172" spans="1:12" ht="112.5" customHeight="1" x14ac:dyDescent="0.25">
      <c r="A172" s="99" t="s">
        <v>24</v>
      </c>
      <c r="B172" s="48">
        <v>45801</v>
      </c>
      <c r="C172" s="48" t="s">
        <v>150</v>
      </c>
      <c r="D172" s="24" t="s">
        <v>258</v>
      </c>
      <c r="E172" s="7" t="s">
        <v>461</v>
      </c>
      <c r="F172" s="6" t="s">
        <v>129</v>
      </c>
      <c r="G172" s="6" t="s">
        <v>462</v>
      </c>
      <c r="H172" s="6" t="s">
        <v>162</v>
      </c>
      <c r="I172" s="6" t="s">
        <v>99</v>
      </c>
      <c r="J172" s="6" t="s">
        <v>98</v>
      </c>
      <c r="K172" s="6" t="s">
        <v>99</v>
      </c>
      <c r="L172" s="6"/>
    </row>
    <row r="173" spans="1:12" ht="87.65" customHeight="1" x14ac:dyDescent="0.25">
      <c r="A173" s="99" t="s">
        <v>24</v>
      </c>
      <c r="B173" s="48">
        <v>45801</v>
      </c>
      <c r="C173" s="48" t="s">
        <v>150</v>
      </c>
      <c r="D173" s="24" t="s">
        <v>119</v>
      </c>
      <c r="E173" s="7" t="s">
        <v>463</v>
      </c>
      <c r="F173" s="6" t="s">
        <v>114</v>
      </c>
      <c r="G173" s="6" t="s">
        <v>253</v>
      </c>
      <c r="H173" s="6" t="s">
        <v>153</v>
      </c>
      <c r="I173" s="6" t="s">
        <v>98</v>
      </c>
      <c r="J173" s="6" t="s">
        <v>98</v>
      </c>
      <c r="K173" s="6" t="s">
        <v>99</v>
      </c>
      <c r="L173" s="6"/>
    </row>
    <row r="174" spans="1:12" ht="87.65" customHeight="1" x14ac:dyDescent="0.25">
      <c r="A174" s="99" t="s">
        <v>24</v>
      </c>
      <c r="B174" s="48">
        <v>45801</v>
      </c>
      <c r="C174" s="48" t="s">
        <v>210</v>
      </c>
      <c r="D174" s="24" t="s">
        <v>127</v>
      </c>
      <c r="E174" s="7" t="s">
        <v>464</v>
      </c>
      <c r="F174" s="6" t="s">
        <v>160</v>
      </c>
      <c r="G174" s="6" t="s">
        <v>328</v>
      </c>
      <c r="H174" s="6" t="s">
        <v>162</v>
      </c>
      <c r="I174" s="6" t="s">
        <v>99</v>
      </c>
      <c r="J174" s="6" t="s">
        <v>99</v>
      </c>
      <c r="K174" s="6" t="s">
        <v>98</v>
      </c>
      <c r="L174" s="6" t="s">
        <v>465</v>
      </c>
    </row>
    <row r="175" spans="1:12" ht="62.5" customHeight="1" x14ac:dyDescent="0.25">
      <c r="A175" s="99" t="s">
        <v>24</v>
      </c>
      <c r="B175" s="48">
        <v>45802</v>
      </c>
      <c r="C175" s="48" t="s">
        <v>134</v>
      </c>
      <c r="D175" s="24" t="s">
        <v>258</v>
      </c>
      <c r="E175" s="7" t="s">
        <v>466</v>
      </c>
      <c r="F175" s="6" t="s">
        <v>184</v>
      </c>
      <c r="G175" s="6" t="s">
        <v>467</v>
      </c>
      <c r="H175" s="6" t="s">
        <v>162</v>
      </c>
      <c r="I175" s="6" t="s">
        <v>98</v>
      </c>
      <c r="J175" s="6" t="s">
        <v>99</v>
      </c>
      <c r="K175" s="6" t="s">
        <v>98</v>
      </c>
      <c r="L175" s="6"/>
    </row>
    <row r="176" spans="1:12" ht="62.5" customHeight="1" x14ac:dyDescent="0.25">
      <c r="A176" s="99" t="s">
        <v>24</v>
      </c>
      <c r="B176" s="48">
        <v>45803</v>
      </c>
      <c r="C176" s="48" t="s">
        <v>134</v>
      </c>
      <c r="D176" s="24" t="s">
        <v>112</v>
      </c>
      <c r="E176" s="7" t="s">
        <v>468</v>
      </c>
      <c r="F176" s="6" t="s">
        <v>63</v>
      </c>
      <c r="G176" s="6" t="s">
        <v>144</v>
      </c>
      <c r="H176" s="6" t="s">
        <v>145</v>
      </c>
      <c r="I176" s="6" t="s">
        <v>99</v>
      </c>
      <c r="J176" s="6" t="s">
        <v>98</v>
      </c>
      <c r="K176" s="6" t="s">
        <v>99</v>
      </c>
      <c r="L176" s="6"/>
    </row>
    <row r="177" spans="1:12" ht="75" customHeight="1" x14ac:dyDescent="0.25">
      <c r="A177" s="99" t="s">
        <v>24</v>
      </c>
      <c r="B177" s="48">
        <v>45804</v>
      </c>
      <c r="C177" s="48" t="s">
        <v>134</v>
      </c>
      <c r="D177" s="24" t="s">
        <v>127</v>
      </c>
      <c r="E177" s="7" t="s">
        <v>469</v>
      </c>
      <c r="F177" s="6" t="s">
        <v>160</v>
      </c>
      <c r="G177" s="6" t="s">
        <v>470</v>
      </c>
      <c r="H177" s="6" t="s">
        <v>153</v>
      </c>
      <c r="I177" s="6" t="s">
        <v>99</v>
      </c>
      <c r="J177" s="6" t="s">
        <v>98</v>
      </c>
      <c r="K177" s="6" t="s">
        <v>99</v>
      </c>
      <c r="L177" s="6"/>
    </row>
    <row r="178" spans="1:12" ht="62.5" customHeight="1" x14ac:dyDescent="0.25">
      <c r="A178" s="99" t="s">
        <v>24</v>
      </c>
      <c r="B178" s="48">
        <v>45807</v>
      </c>
      <c r="C178" s="48" t="s">
        <v>150</v>
      </c>
      <c r="D178" s="24" t="s">
        <v>127</v>
      </c>
      <c r="E178" s="7" t="s">
        <v>471</v>
      </c>
      <c r="F178" s="6" t="s">
        <v>129</v>
      </c>
      <c r="G178" s="6" t="s">
        <v>172</v>
      </c>
      <c r="H178" s="6" t="s">
        <v>116</v>
      </c>
      <c r="I178" s="6" t="s">
        <v>99</v>
      </c>
      <c r="J178" s="6" t="s">
        <v>98</v>
      </c>
      <c r="K178" s="6" t="s">
        <v>99</v>
      </c>
      <c r="L178" s="6"/>
    </row>
    <row r="179" spans="1:12" ht="109.5" customHeight="1" x14ac:dyDescent="0.25">
      <c r="A179" s="99" t="s">
        <v>24</v>
      </c>
      <c r="B179" s="48">
        <v>45808</v>
      </c>
      <c r="C179" s="48" t="s">
        <v>134</v>
      </c>
      <c r="D179" s="24" t="s">
        <v>112</v>
      </c>
      <c r="E179" s="7" t="s">
        <v>472</v>
      </c>
      <c r="F179" s="6" t="s">
        <v>129</v>
      </c>
      <c r="G179" s="6" t="s">
        <v>467</v>
      </c>
      <c r="H179" s="6" t="s">
        <v>162</v>
      </c>
      <c r="I179" s="6" t="s">
        <v>99</v>
      </c>
      <c r="J179" s="6" t="s">
        <v>98</v>
      </c>
      <c r="K179" s="6" t="s">
        <v>99</v>
      </c>
      <c r="L179" s="6"/>
    </row>
    <row r="180" spans="1:12" ht="109.5" customHeight="1" x14ac:dyDescent="0.25">
      <c r="A180" s="99" t="s">
        <v>25</v>
      </c>
      <c r="B180" s="48">
        <v>45809</v>
      </c>
      <c r="C180" s="48" t="s">
        <v>150</v>
      </c>
      <c r="D180" s="24" t="s">
        <v>127</v>
      </c>
      <c r="E180" s="7" t="s">
        <v>473</v>
      </c>
      <c r="F180" s="6" t="s">
        <v>129</v>
      </c>
      <c r="G180" s="6" t="s">
        <v>474</v>
      </c>
      <c r="H180" s="6" t="s">
        <v>162</v>
      </c>
      <c r="I180" s="6" t="s">
        <v>99</v>
      </c>
      <c r="J180" s="6" t="s">
        <v>98</v>
      </c>
      <c r="K180" s="6" t="s">
        <v>99</v>
      </c>
      <c r="L180" s="6"/>
    </row>
    <row r="181" spans="1:12" ht="192" customHeight="1" x14ac:dyDescent="0.25">
      <c r="A181" s="99" t="s">
        <v>25</v>
      </c>
      <c r="B181" s="48">
        <v>45810</v>
      </c>
      <c r="C181" s="48" t="s">
        <v>150</v>
      </c>
      <c r="D181" s="24" t="s">
        <v>127</v>
      </c>
      <c r="E181" s="7" t="s">
        <v>475</v>
      </c>
      <c r="F181" s="6" t="s">
        <v>160</v>
      </c>
      <c r="G181" s="6" t="s">
        <v>172</v>
      </c>
      <c r="H181" s="6" t="s">
        <v>116</v>
      </c>
      <c r="I181" s="6" t="s">
        <v>99</v>
      </c>
      <c r="J181" s="6" t="s">
        <v>98</v>
      </c>
      <c r="K181" s="6" t="s">
        <v>99</v>
      </c>
      <c r="L181" s="6"/>
    </row>
    <row r="182" spans="1:12" ht="100" customHeight="1" x14ac:dyDescent="0.25">
      <c r="A182" s="99" t="s">
        <v>25</v>
      </c>
      <c r="B182" s="48">
        <v>45810</v>
      </c>
      <c r="C182" s="48" t="s">
        <v>111</v>
      </c>
      <c r="D182" s="24" t="s">
        <v>112</v>
      </c>
      <c r="E182" s="7" t="s">
        <v>476</v>
      </c>
      <c r="F182" s="6" t="s">
        <v>160</v>
      </c>
      <c r="G182" s="6" t="s">
        <v>477</v>
      </c>
      <c r="H182" s="6" t="s">
        <v>162</v>
      </c>
      <c r="I182" s="6" t="s">
        <v>98</v>
      </c>
      <c r="J182" s="6" t="s">
        <v>98</v>
      </c>
      <c r="K182" s="6" t="s">
        <v>99</v>
      </c>
      <c r="L182" s="6"/>
    </row>
    <row r="183" spans="1:12" ht="75" customHeight="1" x14ac:dyDescent="0.25">
      <c r="A183" s="99" t="s">
        <v>25</v>
      </c>
      <c r="B183" s="48">
        <v>45813</v>
      </c>
      <c r="C183" s="48" t="s">
        <v>134</v>
      </c>
      <c r="D183" s="24" t="s">
        <v>127</v>
      </c>
      <c r="E183" s="47" t="s">
        <v>478</v>
      </c>
      <c r="F183" s="6" t="s">
        <v>125</v>
      </c>
      <c r="G183" s="6" t="s">
        <v>117</v>
      </c>
      <c r="H183" s="6" t="s">
        <v>145</v>
      </c>
      <c r="I183" s="6" t="s">
        <v>99</v>
      </c>
      <c r="J183" s="6" t="s">
        <v>98</v>
      </c>
      <c r="K183" s="6" t="s">
        <v>99</v>
      </c>
      <c r="L183" s="6"/>
    </row>
    <row r="184" spans="1:12" ht="50.15" customHeight="1" x14ac:dyDescent="0.25">
      <c r="A184" s="99" t="s">
        <v>25</v>
      </c>
      <c r="B184" s="48">
        <v>45815</v>
      </c>
      <c r="C184" s="48" t="s">
        <v>118</v>
      </c>
      <c r="D184" s="24" t="s">
        <v>258</v>
      </c>
      <c r="E184" s="7" t="s">
        <v>479</v>
      </c>
      <c r="F184" s="6" t="s">
        <v>129</v>
      </c>
      <c r="G184" s="6" t="s">
        <v>480</v>
      </c>
      <c r="H184" s="6" t="s">
        <v>198</v>
      </c>
      <c r="I184" s="6" t="s">
        <v>99</v>
      </c>
      <c r="J184" s="6" t="s">
        <v>98</v>
      </c>
      <c r="K184" s="6" t="s">
        <v>99</v>
      </c>
      <c r="L184" s="6"/>
    </row>
    <row r="185" spans="1:12" ht="50.15" customHeight="1" x14ac:dyDescent="0.25">
      <c r="A185" s="99" t="s">
        <v>25</v>
      </c>
      <c r="B185" s="48">
        <v>45816</v>
      </c>
      <c r="C185" s="48" t="s">
        <v>111</v>
      </c>
      <c r="D185" s="24" t="s">
        <v>119</v>
      </c>
      <c r="E185" s="7" t="s">
        <v>481</v>
      </c>
      <c r="F185" s="6" t="s">
        <v>184</v>
      </c>
      <c r="G185" s="6" t="s">
        <v>382</v>
      </c>
      <c r="H185" s="6" t="s">
        <v>142</v>
      </c>
      <c r="I185" s="6" t="s">
        <v>99</v>
      </c>
      <c r="J185" s="6" t="s">
        <v>98</v>
      </c>
      <c r="K185" s="6" t="s">
        <v>99</v>
      </c>
      <c r="L185" s="6"/>
    </row>
    <row r="186" spans="1:12" ht="126" customHeight="1" x14ac:dyDescent="0.25">
      <c r="A186" s="99" t="s">
        <v>25</v>
      </c>
      <c r="B186" s="48">
        <v>45816</v>
      </c>
      <c r="C186" s="48" t="s">
        <v>111</v>
      </c>
      <c r="D186" s="24" t="s">
        <v>112</v>
      </c>
      <c r="E186" s="7" t="s">
        <v>482</v>
      </c>
      <c r="F186" s="6" t="s">
        <v>160</v>
      </c>
      <c r="G186" s="6" t="s">
        <v>483</v>
      </c>
      <c r="H186" s="6" t="s">
        <v>116</v>
      </c>
      <c r="I186" s="6" t="s">
        <v>98</v>
      </c>
      <c r="J186" s="6" t="s">
        <v>99</v>
      </c>
      <c r="K186" s="6" t="s">
        <v>98</v>
      </c>
      <c r="L186" s="6" t="s">
        <v>484</v>
      </c>
    </row>
    <row r="187" spans="1:12" ht="231.75" customHeight="1" x14ac:dyDescent="0.25">
      <c r="A187" s="99" t="s">
        <v>25</v>
      </c>
      <c r="B187" s="48">
        <v>45817</v>
      </c>
      <c r="C187" s="48" t="s">
        <v>134</v>
      </c>
      <c r="D187" s="24" t="s">
        <v>127</v>
      </c>
      <c r="E187" s="7" t="s">
        <v>485</v>
      </c>
      <c r="F187" s="6" t="s">
        <v>129</v>
      </c>
      <c r="G187" s="6" t="s">
        <v>486</v>
      </c>
      <c r="H187" s="6" t="s">
        <v>131</v>
      </c>
      <c r="I187" s="6" t="s">
        <v>99</v>
      </c>
      <c r="J187" s="6" t="s">
        <v>98</v>
      </c>
      <c r="K187" s="6" t="s">
        <v>99</v>
      </c>
      <c r="L187" s="6"/>
    </row>
    <row r="188" spans="1:12" ht="137.5" customHeight="1" x14ac:dyDescent="0.25">
      <c r="A188" s="99" t="s">
        <v>25</v>
      </c>
      <c r="B188" s="48">
        <v>45817</v>
      </c>
      <c r="C188" s="48" t="s">
        <v>150</v>
      </c>
      <c r="D188" s="24" t="s">
        <v>119</v>
      </c>
      <c r="E188" s="7" t="s">
        <v>487</v>
      </c>
      <c r="F188" s="6" t="s">
        <v>137</v>
      </c>
      <c r="G188" s="6" t="s">
        <v>488</v>
      </c>
      <c r="H188" s="6" t="s">
        <v>142</v>
      </c>
      <c r="I188" s="6" t="s">
        <v>99</v>
      </c>
      <c r="J188" s="6" t="s">
        <v>98</v>
      </c>
      <c r="K188" s="6" t="s">
        <v>99</v>
      </c>
      <c r="L188" s="6"/>
    </row>
    <row r="189" spans="1:12" ht="138.75" customHeight="1" x14ac:dyDescent="0.25">
      <c r="A189" s="99" t="s">
        <v>25</v>
      </c>
      <c r="B189" s="48">
        <v>45817</v>
      </c>
      <c r="C189" s="48" t="s">
        <v>111</v>
      </c>
      <c r="D189" s="24" t="s">
        <v>119</v>
      </c>
      <c r="E189" s="7" t="s">
        <v>489</v>
      </c>
      <c r="F189" s="6" t="s">
        <v>63</v>
      </c>
      <c r="G189" s="6" t="s">
        <v>490</v>
      </c>
      <c r="H189" s="6" t="s">
        <v>162</v>
      </c>
      <c r="I189" s="6" t="s">
        <v>99</v>
      </c>
      <c r="J189" s="6" t="s">
        <v>98</v>
      </c>
      <c r="K189" s="6" t="s">
        <v>99</v>
      </c>
      <c r="L189" s="6"/>
    </row>
    <row r="190" spans="1:12" ht="62.5" customHeight="1" x14ac:dyDescent="0.25">
      <c r="A190" s="99" t="s">
        <v>25</v>
      </c>
      <c r="B190" s="48">
        <v>45818</v>
      </c>
      <c r="C190" s="48" t="s">
        <v>111</v>
      </c>
      <c r="D190" s="24" t="s">
        <v>112</v>
      </c>
      <c r="E190" s="7" t="s">
        <v>491</v>
      </c>
      <c r="F190" s="6" t="s">
        <v>63</v>
      </c>
      <c r="G190" s="6" t="s">
        <v>194</v>
      </c>
      <c r="H190" s="6" t="s">
        <v>122</v>
      </c>
      <c r="I190" s="6" t="s">
        <v>99</v>
      </c>
      <c r="J190" s="6" t="s">
        <v>99</v>
      </c>
      <c r="K190" s="6" t="s">
        <v>98</v>
      </c>
      <c r="L190" s="6" t="s">
        <v>276</v>
      </c>
    </row>
    <row r="191" spans="1:12" ht="144" customHeight="1" x14ac:dyDescent="0.25">
      <c r="A191" s="99" t="s">
        <v>25</v>
      </c>
      <c r="B191" s="48">
        <v>45819</v>
      </c>
      <c r="C191" s="48" t="s">
        <v>118</v>
      </c>
      <c r="D191" s="24" t="s">
        <v>127</v>
      </c>
      <c r="E191" s="7" t="s">
        <v>492</v>
      </c>
      <c r="F191" s="6" t="s">
        <v>174</v>
      </c>
      <c r="G191" s="30" t="s">
        <v>493</v>
      </c>
      <c r="H191" s="6" t="s">
        <v>153</v>
      </c>
      <c r="I191" s="6" t="s">
        <v>99</v>
      </c>
      <c r="J191" s="6" t="s">
        <v>98</v>
      </c>
      <c r="K191" s="6" t="s">
        <v>99</v>
      </c>
      <c r="L191" s="6"/>
    </row>
    <row r="192" spans="1:12" ht="62.5" customHeight="1" x14ac:dyDescent="0.25">
      <c r="A192" s="99" t="s">
        <v>25</v>
      </c>
      <c r="B192" s="48">
        <v>45820</v>
      </c>
      <c r="C192" s="48" t="s">
        <v>118</v>
      </c>
      <c r="D192" s="24" t="s">
        <v>127</v>
      </c>
      <c r="E192" s="7" t="s">
        <v>494</v>
      </c>
      <c r="F192" s="6" t="s">
        <v>63</v>
      </c>
      <c r="G192" s="6" t="s">
        <v>495</v>
      </c>
      <c r="H192" s="6" t="s">
        <v>116</v>
      </c>
      <c r="I192" s="6" t="s">
        <v>99</v>
      </c>
      <c r="J192" s="6" t="s">
        <v>98</v>
      </c>
      <c r="K192" s="6" t="s">
        <v>99</v>
      </c>
      <c r="L192" s="6"/>
    </row>
    <row r="193" spans="1:12" ht="50.15" customHeight="1" x14ac:dyDescent="0.25">
      <c r="A193" s="99" t="s">
        <v>25</v>
      </c>
      <c r="B193" s="48">
        <v>45821</v>
      </c>
      <c r="C193" s="48" t="s">
        <v>134</v>
      </c>
      <c r="D193" s="24" t="s">
        <v>127</v>
      </c>
      <c r="E193" s="7" t="s">
        <v>496</v>
      </c>
      <c r="F193" s="6" t="s">
        <v>129</v>
      </c>
      <c r="G193" s="30" t="s">
        <v>497</v>
      </c>
      <c r="H193" s="6" t="s">
        <v>162</v>
      </c>
      <c r="I193" s="6" t="s">
        <v>99</v>
      </c>
      <c r="J193" s="6" t="s">
        <v>98</v>
      </c>
      <c r="K193" s="6" t="s">
        <v>99</v>
      </c>
      <c r="L193" s="6"/>
    </row>
    <row r="194" spans="1:12" ht="175.5" customHeight="1" x14ac:dyDescent="0.25">
      <c r="A194" s="99" t="s">
        <v>25</v>
      </c>
      <c r="B194" s="48">
        <v>45822</v>
      </c>
      <c r="C194" s="48" t="s">
        <v>134</v>
      </c>
      <c r="D194" s="24" t="s">
        <v>127</v>
      </c>
      <c r="E194" s="7" t="s">
        <v>498</v>
      </c>
      <c r="F194" s="6" t="s">
        <v>116</v>
      </c>
      <c r="G194" s="30" t="s">
        <v>499</v>
      </c>
      <c r="H194" s="6" t="s">
        <v>162</v>
      </c>
      <c r="I194" s="6" t="s">
        <v>98</v>
      </c>
      <c r="J194" s="6" t="s">
        <v>98</v>
      </c>
      <c r="K194" s="6" t="s">
        <v>99</v>
      </c>
      <c r="L194" s="6"/>
    </row>
    <row r="195" spans="1:12" ht="175.5" customHeight="1" x14ac:dyDescent="0.25">
      <c r="A195" s="99" t="s">
        <v>25</v>
      </c>
      <c r="B195" s="48">
        <v>45822</v>
      </c>
      <c r="C195" s="48" t="s">
        <v>238</v>
      </c>
      <c r="D195" s="24" t="s">
        <v>119</v>
      </c>
      <c r="E195" s="7" t="s">
        <v>500</v>
      </c>
      <c r="F195" s="6" t="s">
        <v>137</v>
      </c>
      <c r="G195" s="30" t="s">
        <v>501</v>
      </c>
      <c r="H195" s="6" t="s">
        <v>153</v>
      </c>
      <c r="I195" s="6" t="s">
        <v>99</v>
      </c>
      <c r="J195" s="6" t="s">
        <v>98</v>
      </c>
      <c r="K195" s="6" t="s">
        <v>99</v>
      </c>
      <c r="L195" s="6"/>
    </row>
    <row r="196" spans="1:12" ht="75" customHeight="1" x14ac:dyDescent="0.25">
      <c r="A196" s="99" t="s">
        <v>25</v>
      </c>
      <c r="B196" s="48">
        <v>45823</v>
      </c>
      <c r="C196" s="48" t="s">
        <v>134</v>
      </c>
      <c r="D196" s="24" t="s">
        <v>127</v>
      </c>
      <c r="E196" s="7" t="s">
        <v>502</v>
      </c>
      <c r="F196" s="6" t="s">
        <v>116</v>
      </c>
      <c r="G196" s="30" t="s">
        <v>503</v>
      </c>
      <c r="H196" s="6" t="s">
        <v>116</v>
      </c>
      <c r="I196" s="6" t="s">
        <v>98</v>
      </c>
      <c r="J196" s="6" t="s">
        <v>99</v>
      </c>
      <c r="K196" s="6" t="s">
        <v>98</v>
      </c>
      <c r="L196" s="6" t="s">
        <v>504</v>
      </c>
    </row>
    <row r="197" spans="1:12" ht="100" customHeight="1" x14ac:dyDescent="0.25">
      <c r="A197" s="99" t="s">
        <v>25</v>
      </c>
      <c r="B197" s="48">
        <v>45823</v>
      </c>
      <c r="C197" s="48" t="s">
        <v>134</v>
      </c>
      <c r="D197" s="24" t="s">
        <v>127</v>
      </c>
      <c r="E197" s="7" t="s">
        <v>505</v>
      </c>
      <c r="F197" s="6" t="s">
        <v>63</v>
      </c>
      <c r="G197" s="6" t="s">
        <v>303</v>
      </c>
      <c r="H197" s="6" t="s">
        <v>131</v>
      </c>
      <c r="I197" s="6" t="s">
        <v>99</v>
      </c>
      <c r="J197" s="6" t="s">
        <v>98</v>
      </c>
      <c r="K197" s="6" t="s">
        <v>99</v>
      </c>
      <c r="L197" s="6" t="s">
        <v>117</v>
      </c>
    </row>
    <row r="198" spans="1:12" ht="234.75" customHeight="1" x14ac:dyDescent="0.25">
      <c r="A198" s="99" t="s">
        <v>25</v>
      </c>
      <c r="B198" s="48">
        <v>45823</v>
      </c>
      <c r="C198" s="48" t="s">
        <v>150</v>
      </c>
      <c r="D198" s="24" t="s">
        <v>112</v>
      </c>
      <c r="E198" s="7" t="s">
        <v>506</v>
      </c>
      <c r="F198" s="6" t="s">
        <v>129</v>
      </c>
      <c r="G198" s="6" t="s">
        <v>507</v>
      </c>
      <c r="H198" s="6" t="s">
        <v>131</v>
      </c>
      <c r="I198" s="6" t="s">
        <v>98</v>
      </c>
      <c r="J198" s="6" t="s">
        <v>98</v>
      </c>
      <c r="K198" s="6" t="s">
        <v>99</v>
      </c>
      <c r="L198" s="6" t="s">
        <v>117</v>
      </c>
    </row>
    <row r="199" spans="1:12" ht="197.25" customHeight="1" x14ac:dyDescent="0.25">
      <c r="A199" s="99" t="s">
        <v>25</v>
      </c>
      <c r="B199" s="48">
        <v>45824</v>
      </c>
      <c r="C199" s="48" t="s">
        <v>134</v>
      </c>
      <c r="D199" s="24" t="s">
        <v>127</v>
      </c>
      <c r="E199" s="7" t="s">
        <v>508</v>
      </c>
      <c r="F199" s="6" t="s">
        <v>125</v>
      </c>
      <c r="G199" s="6" t="s">
        <v>167</v>
      </c>
      <c r="H199" s="6" t="s">
        <v>116</v>
      </c>
      <c r="I199" s="6" t="s">
        <v>98</v>
      </c>
      <c r="J199" s="6" t="s">
        <v>98</v>
      </c>
      <c r="K199" s="6" t="s">
        <v>99</v>
      </c>
      <c r="L199" s="6" t="s">
        <v>117</v>
      </c>
    </row>
    <row r="200" spans="1:12" ht="226.5" customHeight="1" x14ac:dyDescent="0.25">
      <c r="A200" s="99" t="s">
        <v>25</v>
      </c>
      <c r="B200" s="48">
        <v>45824</v>
      </c>
      <c r="C200" s="48" t="s">
        <v>111</v>
      </c>
      <c r="D200" s="24" t="s">
        <v>119</v>
      </c>
      <c r="E200" s="7" t="s">
        <v>509</v>
      </c>
      <c r="F200" s="6" t="s">
        <v>160</v>
      </c>
      <c r="G200" s="30" t="s">
        <v>510</v>
      </c>
      <c r="H200" s="6" t="s">
        <v>116</v>
      </c>
      <c r="I200" s="6" t="s">
        <v>98</v>
      </c>
      <c r="J200" s="6" t="s">
        <v>98</v>
      </c>
      <c r="K200" s="6" t="s">
        <v>99</v>
      </c>
      <c r="L200" s="6" t="s">
        <v>117</v>
      </c>
    </row>
    <row r="201" spans="1:12" ht="87.65" customHeight="1" x14ac:dyDescent="0.25">
      <c r="A201" s="99" t="s">
        <v>25</v>
      </c>
      <c r="B201" s="48">
        <v>45826</v>
      </c>
      <c r="C201" s="48" t="s">
        <v>134</v>
      </c>
      <c r="D201" s="24" t="s">
        <v>127</v>
      </c>
      <c r="E201" s="7" t="s">
        <v>511</v>
      </c>
      <c r="F201" s="6" t="s">
        <v>63</v>
      </c>
      <c r="G201" s="6" t="s">
        <v>117</v>
      </c>
      <c r="H201" s="6" t="s">
        <v>145</v>
      </c>
      <c r="I201" s="6" t="s">
        <v>99</v>
      </c>
      <c r="J201" s="6" t="s">
        <v>98</v>
      </c>
      <c r="K201" s="6" t="s">
        <v>99</v>
      </c>
      <c r="L201" s="6" t="s">
        <v>117</v>
      </c>
    </row>
    <row r="202" spans="1:12" ht="62.5" customHeight="1" x14ac:dyDescent="0.25">
      <c r="A202" s="99" t="s">
        <v>25</v>
      </c>
      <c r="B202" s="48">
        <v>45826</v>
      </c>
      <c r="C202" s="48" t="s">
        <v>150</v>
      </c>
      <c r="D202" s="24" t="s">
        <v>127</v>
      </c>
      <c r="E202" s="7" t="s">
        <v>512</v>
      </c>
      <c r="F202" s="6" t="s">
        <v>114</v>
      </c>
      <c r="G202" s="6" t="s">
        <v>513</v>
      </c>
      <c r="H202" s="6" t="s">
        <v>153</v>
      </c>
      <c r="I202" s="6" t="s">
        <v>99</v>
      </c>
      <c r="J202" s="6" t="s">
        <v>98</v>
      </c>
      <c r="K202" s="6" t="s">
        <v>99</v>
      </c>
      <c r="L202" s="6" t="s">
        <v>117</v>
      </c>
    </row>
    <row r="203" spans="1:12" ht="75" customHeight="1" x14ac:dyDescent="0.25">
      <c r="A203" s="99" t="s">
        <v>25</v>
      </c>
      <c r="B203" s="48">
        <v>45826</v>
      </c>
      <c r="C203" s="48" t="s">
        <v>111</v>
      </c>
      <c r="D203" s="24" t="s">
        <v>127</v>
      </c>
      <c r="E203" s="7" t="s">
        <v>514</v>
      </c>
      <c r="F203" s="6" t="s">
        <v>129</v>
      </c>
      <c r="G203" s="6" t="s">
        <v>515</v>
      </c>
      <c r="H203" s="6" t="s">
        <v>116</v>
      </c>
      <c r="I203" s="6" t="s">
        <v>99</v>
      </c>
      <c r="J203" s="6" t="s">
        <v>98</v>
      </c>
      <c r="K203" s="6" t="s">
        <v>99</v>
      </c>
      <c r="L203" s="6" t="s">
        <v>117</v>
      </c>
    </row>
    <row r="204" spans="1:12" ht="137.5" customHeight="1" x14ac:dyDescent="0.25">
      <c r="A204" s="99" t="s">
        <v>25</v>
      </c>
      <c r="B204" s="48">
        <v>45827</v>
      </c>
      <c r="C204" s="48" t="s">
        <v>238</v>
      </c>
      <c r="D204" s="24" t="s">
        <v>119</v>
      </c>
      <c r="E204" s="7" t="s">
        <v>516</v>
      </c>
      <c r="F204" s="6" t="s">
        <v>63</v>
      </c>
      <c r="G204" s="6" t="s">
        <v>517</v>
      </c>
      <c r="H204" s="6" t="s">
        <v>162</v>
      </c>
      <c r="I204" s="6" t="s">
        <v>99</v>
      </c>
      <c r="J204" s="6" t="s">
        <v>98</v>
      </c>
      <c r="K204" s="6" t="s">
        <v>99</v>
      </c>
      <c r="L204" s="6" t="s">
        <v>117</v>
      </c>
    </row>
    <row r="205" spans="1:12" ht="112.5" customHeight="1" x14ac:dyDescent="0.25">
      <c r="A205" s="99" t="s">
        <v>25</v>
      </c>
      <c r="B205" s="48">
        <v>45827</v>
      </c>
      <c r="C205" s="48" t="s">
        <v>111</v>
      </c>
      <c r="D205" s="24" t="s">
        <v>112</v>
      </c>
      <c r="E205" s="7" t="s">
        <v>518</v>
      </c>
      <c r="F205" s="6" t="s">
        <v>63</v>
      </c>
      <c r="G205" s="6" t="s">
        <v>519</v>
      </c>
      <c r="H205" s="6" t="s">
        <v>116</v>
      </c>
      <c r="I205" s="6" t="s">
        <v>99</v>
      </c>
      <c r="J205" s="6" t="s">
        <v>98</v>
      </c>
      <c r="K205" s="6" t="s">
        <v>99</v>
      </c>
      <c r="L205" s="6" t="s">
        <v>117</v>
      </c>
    </row>
    <row r="206" spans="1:12" ht="75" customHeight="1" x14ac:dyDescent="0.25">
      <c r="A206" s="99" t="s">
        <v>25</v>
      </c>
      <c r="B206" s="48">
        <v>45828</v>
      </c>
      <c r="C206" s="48" t="s">
        <v>118</v>
      </c>
      <c r="D206" s="24" t="s">
        <v>163</v>
      </c>
      <c r="E206" s="7" t="s">
        <v>520</v>
      </c>
      <c r="F206" s="6" t="s">
        <v>129</v>
      </c>
      <c r="G206" s="6" t="s">
        <v>521</v>
      </c>
      <c r="H206" s="6" t="s">
        <v>153</v>
      </c>
      <c r="I206" s="6" t="s">
        <v>99</v>
      </c>
      <c r="J206" s="6" t="s">
        <v>98</v>
      </c>
      <c r="K206" s="6" t="s">
        <v>99</v>
      </c>
      <c r="L206" s="6" t="s">
        <v>117</v>
      </c>
    </row>
    <row r="207" spans="1:12" ht="62.5" customHeight="1" x14ac:dyDescent="0.25">
      <c r="A207" s="99" t="s">
        <v>25</v>
      </c>
      <c r="B207" s="48">
        <v>45829</v>
      </c>
      <c r="C207" s="48" t="s">
        <v>118</v>
      </c>
      <c r="D207" s="24" t="s">
        <v>119</v>
      </c>
      <c r="E207" s="7" t="s">
        <v>522</v>
      </c>
      <c r="F207" s="6" t="s">
        <v>129</v>
      </c>
      <c r="G207" s="6" t="s">
        <v>523</v>
      </c>
      <c r="H207" s="6" t="s">
        <v>162</v>
      </c>
      <c r="I207" s="6" t="s">
        <v>99</v>
      </c>
      <c r="J207" s="6" t="s">
        <v>98</v>
      </c>
      <c r="K207" s="6" t="s">
        <v>99</v>
      </c>
      <c r="L207" s="6" t="s">
        <v>117</v>
      </c>
    </row>
    <row r="208" spans="1:12" ht="100" customHeight="1" x14ac:dyDescent="0.25">
      <c r="A208" s="99" t="s">
        <v>25</v>
      </c>
      <c r="B208" s="48">
        <v>45829</v>
      </c>
      <c r="C208" s="48" t="s">
        <v>111</v>
      </c>
      <c r="D208" s="24" t="s">
        <v>127</v>
      </c>
      <c r="E208" s="7" t="s">
        <v>524</v>
      </c>
      <c r="F208" s="6" t="s">
        <v>129</v>
      </c>
      <c r="G208" s="30" t="s">
        <v>525</v>
      </c>
      <c r="H208" s="6" t="s">
        <v>131</v>
      </c>
      <c r="I208" s="6" t="s">
        <v>99</v>
      </c>
      <c r="J208" s="6" t="s">
        <v>98</v>
      </c>
      <c r="K208" s="6" t="s">
        <v>99</v>
      </c>
      <c r="L208" s="6" t="s">
        <v>117</v>
      </c>
    </row>
    <row r="209" spans="1:12" ht="75" customHeight="1" x14ac:dyDescent="0.25">
      <c r="A209" s="99" t="s">
        <v>25</v>
      </c>
      <c r="B209" s="48">
        <v>45830</v>
      </c>
      <c r="C209" s="48" t="s">
        <v>134</v>
      </c>
      <c r="D209" s="24" t="s">
        <v>127</v>
      </c>
      <c r="E209" s="7" t="s">
        <v>526</v>
      </c>
      <c r="F209" s="6" t="s">
        <v>174</v>
      </c>
      <c r="G209" s="6" t="s">
        <v>177</v>
      </c>
      <c r="H209" s="6" t="s">
        <v>145</v>
      </c>
      <c r="I209" s="6" t="s">
        <v>99</v>
      </c>
      <c r="J209" s="6" t="s">
        <v>98</v>
      </c>
      <c r="K209" s="6" t="s">
        <v>99</v>
      </c>
      <c r="L209" s="6" t="s">
        <v>117</v>
      </c>
    </row>
    <row r="210" spans="1:12" ht="75" customHeight="1" x14ac:dyDescent="0.25">
      <c r="A210" s="99" t="s">
        <v>25</v>
      </c>
      <c r="B210" s="48">
        <v>45830</v>
      </c>
      <c r="C210" s="48" t="s">
        <v>118</v>
      </c>
      <c r="D210" s="24" t="s">
        <v>258</v>
      </c>
      <c r="E210" s="7" t="s">
        <v>527</v>
      </c>
      <c r="F210" s="6" t="s">
        <v>129</v>
      </c>
      <c r="G210" s="6" t="s">
        <v>167</v>
      </c>
      <c r="H210" s="6" t="s">
        <v>116</v>
      </c>
      <c r="I210" s="6" t="s">
        <v>99</v>
      </c>
      <c r="J210" s="6" t="s">
        <v>98</v>
      </c>
      <c r="K210" s="6" t="s">
        <v>99</v>
      </c>
      <c r="L210" s="6" t="s">
        <v>117</v>
      </c>
    </row>
    <row r="211" spans="1:12" ht="125.15" customHeight="1" x14ac:dyDescent="0.25">
      <c r="A211" s="99" t="s">
        <v>25</v>
      </c>
      <c r="B211" s="48">
        <v>45830</v>
      </c>
      <c r="C211" s="48" t="s">
        <v>111</v>
      </c>
      <c r="D211" s="24" t="s">
        <v>112</v>
      </c>
      <c r="E211" s="7" t="s">
        <v>528</v>
      </c>
      <c r="F211" s="6" t="s">
        <v>129</v>
      </c>
      <c r="G211" s="30" t="s">
        <v>529</v>
      </c>
      <c r="H211" s="6" t="s">
        <v>122</v>
      </c>
      <c r="I211" s="6" t="s">
        <v>99</v>
      </c>
      <c r="J211" s="6" t="s">
        <v>98</v>
      </c>
      <c r="K211" s="6" t="s">
        <v>99</v>
      </c>
      <c r="L211" s="6" t="s">
        <v>117</v>
      </c>
    </row>
    <row r="212" spans="1:12" ht="75" customHeight="1" x14ac:dyDescent="0.25">
      <c r="A212" s="99" t="s">
        <v>25</v>
      </c>
      <c r="B212" s="48">
        <v>45831</v>
      </c>
      <c r="C212" s="48" t="s">
        <v>134</v>
      </c>
      <c r="D212" s="24" t="s">
        <v>127</v>
      </c>
      <c r="E212" s="7" t="s">
        <v>530</v>
      </c>
      <c r="F212" s="6" t="s">
        <v>160</v>
      </c>
      <c r="G212" s="6" t="s">
        <v>531</v>
      </c>
      <c r="H212" s="6" t="s">
        <v>162</v>
      </c>
      <c r="I212" s="6" t="s">
        <v>98</v>
      </c>
      <c r="J212" s="6" t="s">
        <v>99</v>
      </c>
      <c r="K212" s="6" t="s">
        <v>98</v>
      </c>
      <c r="L212" s="6" t="s">
        <v>532</v>
      </c>
    </row>
    <row r="213" spans="1:12" ht="62.5" customHeight="1" x14ac:dyDescent="0.25">
      <c r="A213" s="99" t="s">
        <v>25</v>
      </c>
      <c r="B213" s="48">
        <v>45833</v>
      </c>
      <c r="C213" s="48" t="s">
        <v>118</v>
      </c>
      <c r="D213" s="24" t="s">
        <v>127</v>
      </c>
      <c r="E213" s="7" t="s">
        <v>533</v>
      </c>
      <c r="F213" s="6" t="s">
        <v>129</v>
      </c>
      <c r="G213" s="6" t="s">
        <v>534</v>
      </c>
      <c r="H213" s="6" t="s">
        <v>116</v>
      </c>
      <c r="I213" s="6" t="s">
        <v>99</v>
      </c>
      <c r="J213" s="6" t="s">
        <v>99</v>
      </c>
      <c r="K213" s="6" t="s">
        <v>98</v>
      </c>
      <c r="L213" s="6" t="s">
        <v>535</v>
      </c>
    </row>
    <row r="214" spans="1:12" ht="37.5" customHeight="1" x14ac:dyDescent="0.25">
      <c r="A214" s="98" t="s">
        <v>25</v>
      </c>
      <c r="B214" s="42">
        <v>45834</v>
      </c>
      <c r="C214" s="42" t="s">
        <v>111</v>
      </c>
      <c r="D214" s="43" t="s">
        <v>258</v>
      </c>
      <c r="E214" s="45" t="s">
        <v>536</v>
      </c>
      <c r="F214" s="44" t="s">
        <v>129</v>
      </c>
      <c r="G214" s="44" t="s">
        <v>537</v>
      </c>
      <c r="H214" s="44" t="s">
        <v>122</v>
      </c>
      <c r="I214" s="44" t="s">
        <v>98</v>
      </c>
      <c r="J214" s="44" t="s">
        <v>98</v>
      </c>
      <c r="K214" s="44" t="s">
        <v>99</v>
      </c>
      <c r="L214" s="6" t="s">
        <v>117</v>
      </c>
    </row>
    <row r="215" spans="1:12" ht="62.5" customHeight="1" x14ac:dyDescent="0.25">
      <c r="A215" s="98" t="s">
        <v>25</v>
      </c>
      <c r="B215" s="42">
        <v>45835</v>
      </c>
      <c r="C215" s="42" t="s">
        <v>134</v>
      </c>
      <c r="D215" s="43" t="s">
        <v>127</v>
      </c>
      <c r="E215" s="45" t="s">
        <v>538</v>
      </c>
      <c r="F215" s="44" t="s">
        <v>160</v>
      </c>
      <c r="G215" s="44" t="s">
        <v>539</v>
      </c>
      <c r="H215" s="44" t="s">
        <v>162</v>
      </c>
      <c r="I215" s="44" t="s">
        <v>98</v>
      </c>
      <c r="J215" s="44" t="s">
        <v>99</v>
      </c>
      <c r="K215" s="44" t="s">
        <v>98</v>
      </c>
      <c r="L215" s="44" t="s">
        <v>540</v>
      </c>
    </row>
    <row r="216" spans="1:12" ht="70" customHeight="1" x14ac:dyDescent="0.25">
      <c r="A216" s="98" t="s">
        <v>26</v>
      </c>
      <c r="B216" s="61">
        <v>45841</v>
      </c>
      <c r="C216" s="42" t="s">
        <v>134</v>
      </c>
      <c r="D216" s="24" t="s">
        <v>112</v>
      </c>
      <c r="E216" s="7" t="s">
        <v>541</v>
      </c>
      <c r="F216" s="6" t="s">
        <v>129</v>
      </c>
      <c r="G216" s="6" t="s">
        <v>542</v>
      </c>
      <c r="H216" s="6" t="s">
        <v>122</v>
      </c>
      <c r="I216" s="6" t="s">
        <v>99</v>
      </c>
      <c r="J216" s="6" t="s">
        <v>98</v>
      </c>
      <c r="K216" s="6" t="s">
        <v>99</v>
      </c>
      <c r="L216" s="6" t="s">
        <v>117</v>
      </c>
    </row>
    <row r="217" spans="1:12" ht="50.15" customHeight="1" x14ac:dyDescent="0.25">
      <c r="A217" s="98" t="s">
        <v>26</v>
      </c>
      <c r="B217" s="42">
        <v>45842</v>
      </c>
      <c r="C217" s="42" t="s">
        <v>134</v>
      </c>
      <c r="D217" s="24" t="s">
        <v>112</v>
      </c>
      <c r="E217" s="45" t="s">
        <v>543</v>
      </c>
      <c r="F217" s="6" t="s">
        <v>129</v>
      </c>
      <c r="G217" s="44" t="s">
        <v>544</v>
      </c>
      <c r="H217" s="6" t="s">
        <v>122</v>
      </c>
      <c r="I217" s="6" t="s">
        <v>99</v>
      </c>
      <c r="J217" s="6" t="s">
        <v>99</v>
      </c>
      <c r="K217" s="44" t="s">
        <v>98</v>
      </c>
      <c r="L217" s="6" t="s">
        <v>276</v>
      </c>
    </row>
    <row r="218" spans="1:12" ht="50.15" customHeight="1" x14ac:dyDescent="0.25">
      <c r="A218" s="98" t="s">
        <v>26</v>
      </c>
      <c r="B218" s="42">
        <v>45843</v>
      </c>
      <c r="C218" s="42" t="s">
        <v>134</v>
      </c>
      <c r="D218" s="43" t="s">
        <v>127</v>
      </c>
      <c r="E218" s="45" t="s">
        <v>545</v>
      </c>
      <c r="F218" s="6" t="s">
        <v>129</v>
      </c>
      <c r="G218" s="44" t="s">
        <v>546</v>
      </c>
      <c r="H218" s="6" t="s">
        <v>116</v>
      </c>
      <c r="I218" s="44" t="s">
        <v>99</v>
      </c>
      <c r="J218" s="44" t="s">
        <v>98</v>
      </c>
      <c r="K218" s="44" t="s">
        <v>99</v>
      </c>
      <c r="L218" s="44" t="s">
        <v>117</v>
      </c>
    </row>
    <row r="219" spans="1:12" ht="73.5" customHeight="1" x14ac:dyDescent="0.25">
      <c r="A219" s="98" t="s">
        <v>26</v>
      </c>
      <c r="B219" s="48">
        <v>45843</v>
      </c>
      <c r="C219" s="48" t="s">
        <v>111</v>
      </c>
      <c r="D219" s="43" t="s">
        <v>127</v>
      </c>
      <c r="E219" s="55" t="s">
        <v>547</v>
      </c>
      <c r="F219" s="6" t="s">
        <v>129</v>
      </c>
      <c r="G219" s="58" t="s">
        <v>548</v>
      </c>
      <c r="H219" s="6" t="s">
        <v>116</v>
      </c>
      <c r="I219" s="6" t="s">
        <v>99</v>
      </c>
      <c r="J219" s="6" t="s">
        <v>98</v>
      </c>
      <c r="K219" s="6" t="s">
        <v>99</v>
      </c>
      <c r="L219" s="6" t="s">
        <v>117</v>
      </c>
    </row>
    <row r="220" spans="1:12" ht="68.150000000000006" customHeight="1" x14ac:dyDescent="0.25">
      <c r="A220" s="98" t="s">
        <v>26</v>
      </c>
      <c r="B220" s="48">
        <v>45843</v>
      </c>
      <c r="C220" s="48" t="s">
        <v>111</v>
      </c>
      <c r="D220" s="43" t="s">
        <v>127</v>
      </c>
      <c r="E220" s="55" t="s">
        <v>549</v>
      </c>
      <c r="F220" s="6" t="s">
        <v>129</v>
      </c>
      <c r="G220" s="58" t="s">
        <v>550</v>
      </c>
      <c r="H220" s="58" t="s">
        <v>162</v>
      </c>
      <c r="I220" s="6" t="s">
        <v>99</v>
      </c>
      <c r="J220" s="6" t="s">
        <v>98</v>
      </c>
      <c r="K220" s="6" t="s">
        <v>99</v>
      </c>
      <c r="L220" s="6" t="s">
        <v>117</v>
      </c>
    </row>
    <row r="221" spans="1:12" ht="67.5" customHeight="1" x14ac:dyDescent="0.25">
      <c r="A221" s="98" t="s">
        <v>26</v>
      </c>
      <c r="B221" s="48">
        <v>45844</v>
      </c>
      <c r="C221" s="48" t="s">
        <v>150</v>
      </c>
      <c r="D221" s="43" t="s">
        <v>127</v>
      </c>
      <c r="E221" s="55" t="s">
        <v>551</v>
      </c>
      <c r="F221" s="6" t="s">
        <v>129</v>
      </c>
      <c r="G221" s="6" t="s">
        <v>552</v>
      </c>
      <c r="H221" s="6" t="s">
        <v>153</v>
      </c>
      <c r="I221" s="6" t="s">
        <v>99</v>
      </c>
      <c r="J221" s="6" t="s">
        <v>98</v>
      </c>
      <c r="K221" s="6" t="s">
        <v>99</v>
      </c>
      <c r="L221" s="6" t="s">
        <v>117</v>
      </c>
    </row>
    <row r="222" spans="1:12" ht="80.150000000000006" customHeight="1" x14ac:dyDescent="0.25">
      <c r="A222" s="98" t="s">
        <v>26</v>
      </c>
      <c r="B222" s="48">
        <v>45844</v>
      </c>
      <c r="C222" s="48" t="s">
        <v>111</v>
      </c>
      <c r="D222" s="24" t="s">
        <v>119</v>
      </c>
      <c r="E222" s="60" t="s">
        <v>553</v>
      </c>
      <c r="F222" s="6" t="s">
        <v>160</v>
      </c>
      <c r="G222" s="59" t="s">
        <v>554</v>
      </c>
      <c r="H222" s="58" t="s">
        <v>116</v>
      </c>
      <c r="I222" s="6" t="s">
        <v>99</v>
      </c>
      <c r="J222" s="6" t="s">
        <v>99</v>
      </c>
      <c r="K222" s="6" t="s">
        <v>98</v>
      </c>
      <c r="L222" s="6" t="s">
        <v>555</v>
      </c>
    </row>
    <row r="223" spans="1:12" ht="73.5" customHeight="1" x14ac:dyDescent="0.25">
      <c r="A223" s="98" t="s">
        <v>26</v>
      </c>
      <c r="B223" s="48">
        <v>45845</v>
      </c>
      <c r="C223" s="48" t="s">
        <v>111</v>
      </c>
      <c r="D223" s="24" t="s">
        <v>112</v>
      </c>
      <c r="E223" s="55" t="s">
        <v>556</v>
      </c>
      <c r="F223" s="6" t="s">
        <v>116</v>
      </c>
      <c r="G223" s="6" t="s">
        <v>557</v>
      </c>
      <c r="H223" s="6" t="s">
        <v>122</v>
      </c>
      <c r="I223" s="6" t="s">
        <v>98</v>
      </c>
      <c r="J223" s="6" t="s">
        <v>99</v>
      </c>
      <c r="K223" s="6" t="s">
        <v>98</v>
      </c>
      <c r="L223" s="6" t="s">
        <v>558</v>
      </c>
    </row>
    <row r="224" spans="1:12" ht="68.5" customHeight="1" x14ac:dyDescent="0.25">
      <c r="A224" s="98" t="s">
        <v>26</v>
      </c>
      <c r="B224" s="48">
        <v>45845</v>
      </c>
      <c r="C224" s="48" t="s">
        <v>134</v>
      </c>
      <c r="D224" s="24" t="s">
        <v>127</v>
      </c>
      <c r="E224" s="55" t="s">
        <v>559</v>
      </c>
      <c r="F224" s="6" t="s">
        <v>116</v>
      </c>
      <c r="G224" s="59" t="s">
        <v>560</v>
      </c>
      <c r="H224" s="59" t="s">
        <v>561</v>
      </c>
      <c r="I224" s="6" t="s">
        <v>98</v>
      </c>
      <c r="J224" s="6" t="s">
        <v>98</v>
      </c>
      <c r="K224" s="6" t="s">
        <v>99</v>
      </c>
      <c r="L224" s="6" t="s">
        <v>117</v>
      </c>
    </row>
    <row r="225" spans="1:12" ht="51.65" customHeight="1" x14ac:dyDescent="0.25">
      <c r="A225" s="98" t="s">
        <v>26</v>
      </c>
      <c r="B225" s="42">
        <v>45846</v>
      </c>
      <c r="C225" s="42" t="s">
        <v>134</v>
      </c>
      <c r="D225" s="43" t="s">
        <v>127</v>
      </c>
      <c r="E225" s="53" t="s">
        <v>562</v>
      </c>
      <c r="F225" s="6" t="s">
        <v>129</v>
      </c>
      <c r="G225" s="44" t="s">
        <v>149</v>
      </c>
      <c r="H225" s="6" t="s">
        <v>116</v>
      </c>
      <c r="I225" s="44" t="s">
        <v>99</v>
      </c>
      <c r="J225" s="44" t="s">
        <v>98</v>
      </c>
      <c r="K225" s="44" t="s">
        <v>99</v>
      </c>
      <c r="L225" s="44" t="s">
        <v>117</v>
      </c>
    </row>
    <row r="226" spans="1:12" ht="87.65" customHeight="1" x14ac:dyDescent="0.25">
      <c r="A226" s="98" t="s">
        <v>26</v>
      </c>
      <c r="B226" s="42">
        <v>45847</v>
      </c>
      <c r="C226" s="42" t="s">
        <v>134</v>
      </c>
      <c r="D226" s="24" t="s">
        <v>112</v>
      </c>
      <c r="E226" s="7" t="s">
        <v>563</v>
      </c>
      <c r="F226" s="6" t="s">
        <v>180</v>
      </c>
      <c r="G226" s="6" t="s">
        <v>564</v>
      </c>
      <c r="H226" s="6" t="s">
        <v>162</v>
      </c>
      <c r="I226" s="6" t="s">
        <v>99</v>
      </c>
      <c r="J226" s="6" t="s">
        <v>98</v>
      </c>
      <c r="K226" s="6" t="s">
        <v>99</v>
      </c>
      <c r="L226" s="6" t="s">
        <v>117</v>
      </c>
    </row>
    <row r="227" spans="1:12" ht="150" x14ac:dyDescent="0.25">
      <c r="A227" s="98" t="s">
        <v>26</v>
      </c>
      <c r="B227" s="42">
        <v>45847</v>
      </c>
      <c r="C227" s="42" t="s">
        <v>565</v>
      </c>
      <c r="D227" s="43" t="s">
        <v>119</v>
      </c>
      <c r="E227" s="53" t="s">
        <v>566</v>
      </c>
      <c r="F227" s="44" t="s">
        <v>129</v>
      </c>
      <c r="G227" s="44" t="s">
        <v>567</v>
      </c>
      <c r="H227" s="44" t="s">
        <v>116</v>
      </c>
      <c r="I227" s="44" t="s">
        <v>99</v>
      </c>
      <c r="J227" s="44" t="s">
        <v>98</v>
      </c>
      <c r="K227" s="44" t="s">
        <v>99</v>
      </c>
      <c r="L227" s="44" t="s">
        <v>117</v>
      </c>
    </row>
    <row r="228" spans="1:12" ht="90.65" customHeight="1" x14ac:dyDescent="0.25">
      <c r="A228" s="98" t="s">
        <v>26</v>
      </c>
      <c r="B228" s="48">
        <v>45847</v>
      </c>
      <c r="C228" s="48" t="s">
        <v>111</v>
      </c>
      <c r="D228" s="24" t="s">
        <v>127</v>
      </c>
      <c r="E228" s="55" t="s">
        <v>568</v>
      </c>
      <c r="F228" s="59" t="s">
        <v>63</v>
      </c>
      <c r="G228" s="59" t="s">
        <v>569</v>
      </c>
      <c r="H228" s="58" t="s">
        <v>570</v>
      </c>
      <c r="I228" s="6" t="s">
        <v>99</v>
      </c>
      <c r="J228" s="6" t="s">
        <v>98</v>
      </c>
      <c r="K228" s="6" t="s">
        <v>99</v>
      </c>
      <c r="L228" s="6" t="s">
        <v>117</v>
      </c>
    </row>
    <row r="229" spans="1:12" ht="71.5" customHeight="1" x14ac:dyDescent="0.25">
      <c r="A229" s="98" t="str">
        <f>IF(A227="","",TEXT(B229, "mmmm yyyy"))</f>
        <v>July 2025</v>
      </c>
      <c r="B229" s="42" t="s">
        <v>571</v>
      </c>
      <c r="C229" s="42" t="s">
        <v>565</v>
      </c>
      <c r="D229" s="24" t="s">
        <v>127</v>
      </c>
      <c r="E229" s="53" t="s">
        <v>572</v>
      </c>
      <c r="F229" s="44" t="s">
        <v>63</v>
      </c>
      <c r="G229" s="44" t="s">
        <v>573</v>
      </c>
      <c r="H229" s="44" t="s">
        <v>116</v>
      </c>
      <c r="I229" s="44" t="s">
        <v>99</v>
      </c>
      <c r="J229" s="44" t="s">
        <v>98</v>
      </c>
      <c r="K229" s="44" t="s">
        <v>99</v>
      </c>
      <c r="L229" s="44" t="s">
        <v>117</v>
      </c>
    </row>
    <row r="230" spans="1:12" ht="79" customHeight="1" x14ac:dyDescent="0.25">
      <c r="A230" s="98" t="s">
        <v>26</v>
      </c>
      <c r="B230" s="42">
        <v>45850</v>
      </c>
      <c r="C230" s="42" t="s">
        <v>565</v>
      </c>
      <c r="D230" s="24" t="s">
        <v>127</v>
      </c>
      <c r="E230" s="53" t="s">
        <v>574</v>
      </c>
      <c r="F230" s="44" t="s">
        <v>63</v>
      </c>
      <c r="G230" s="44" t="s">
        <v>575</v>
      </c>
      <c r="H230" s="44" t="s">
        <v>116</v>
      </c>
      <c r="I230" s="44" t="s">
        <v>99</v>
      </c>
      <c r="J230" s="44" t="s">
        <v>98</v>
      </c>
      <c r="K230" s="44" t="s">
        <v>99</v>
      </c>
      <c r="L230" s="44" t="s">
        <v>117</v>
      </c>
    </row>
    <row r="231" spans="1:12" ht="53.5" customHeight="1" x14ac:dyDescent="0.25">
      <c r="A231" s="98" t="s">
        <v>26</v>
      </c>
      <c r="B231" s="48">
        <v>45850</v>
      </c>
      <c r="C231" s="48" t="s">
        <v>238</v>
      </c>
      <c r="D231" s="24" t="s">
        <v>112</v>
      </c>
      <c r="E231" s="60" t="s">
        <v>576</v>
      </c>
      <c r="F231" s="59" t="s">
        <v>82</v>
      </c>
      <c r="G231" s="58" t="s">
        <v>577</v>
      </c>
      <c r="H231" s="59" t="s">
        <v>578</v>
      </c>
      <c r="I231" s="6" t="s">
        <v>99</v>
      </c>
      <c r="J231" s="6" t="s">
        <v>98</v>
      </c>
      <c r="K231" s="6" t="s">
        <v>99</v>
      </c>
      <c r="L231" s="6" t="s">
        <v>117</v>
      </c>
    </row>
    <row r="232" spans="1:12" ht="117.65" customHeight="1" x14ac:dyDescent="0.25">
      <c r="A232" s="98" t="s">
        <v>26</v>
      </c>
      <c r="B232" s="42">
        <v>45852</v>
      </c>
      <c r="C232" s="42" t="s">
        <v>111</v>
      </c>
      <c r="D232" s="43" t="s">
        <v>127</v>
      </c>
      <c r="E232" s="53" t="s">
        <v>579</v>
      </c>
      <c r="F232" s="44" t="s">
        <v>63</v>
      </c>
      <c r="G232" s="44" t="s">
        <v>580</v>
      </c>
      <c r="H232" s="44" t="s">
        <v>122</v>
      </c>
      <c r="I232" s="44" t="s">
        <v>99</v>
      </c>
      <c r="J232" s="44" t="s">
        <v>98</v>
      </c>
      <c r="K232" s="44" t="s">
        <v>99</v>
      </c>
      <c r="L232" s="44" t="s">
        <v>117</v>
      </c>
    </row>
    <row r="233" spans="1:12" ht="84" customHeight="1" x14ac:dyDescent="0.25">
      <c r="A233" s="98" t="s">
        <v>26</v>
      </c>
      <c r="B233" s="54">
        <v>45855</v>
      </c>
      <c r="C233" s="48" t="s">
        <v>150</v>
      </c>
      <c r="D233" s="24" t="s">
        <v>112</v>
      </c>
      <c r="E233" s="55" t="s">
        <v>581</v>
      </c>
      <c r="F233" s="6" t="s">
        <v>174</v>
      </c>
      <c r="G233" s="6" t="s">
        <v>582</v>
      </c>
      <c r="H233" s="6" t="s">
        <v>162</v>
      </c>
      <c r="I233" s="6" t="s">
        <v>98</v>
      </c>
      <c r="J233" s="6" t="s">
        <v>98</v>
      </c>
      <c r="K233" s="6" t="s">
        <v>99</v>
      </c>
      <c r="L233" s="6" t="s">
        <v>117</v>
      </c>
    </row>
    <row r="234" spans="1:12" ht="77.5" customHeight="1" x14ac:dyDescent="0.25">
      <c r="A234" s="98" t="s">
        <v>26</v>
      </c>
      <c r="B234" s="42">
        <v>45856</v>
      </c>
      <c r="C234" s="48" t="s">
        <v>150</v>
      </c>
      <c r="D234" s="43" t="s">
        <v>127</v>
      </c>
      <c r="E234" s="53" t="s">
        <v>583</v>
      </c>
      <c r="F234" s="56" t="s">
        <v>129</v>
      </c>
      <c r="G234" s="44" t="s">
        <v>584</v>
      </c>
      <c r="H234" s="44" t="s">
        <v>162</v>
      </c>
      <c r="I234" s="44" t="s">
        <v>99</v>
      </c>
      <c r="J234" s="44" t="s">
        <v>98</v>
      </c>
      <c r="K234" s="44" t="s">
        <v>99</v>
      </c>
      <c r="L234" s="44" t="s">
        <v>117</v>
      </c>
    </row>
    <row r="235" spans="1:12" ht="69.650000000000006" customHeight="1" x14ac:dyDescent="0.25">
      <c r="A235" s="98" t="s">
        <v>26</v>
      </c>
      <c r="B235" s="42">
        <v>45856</v>
      </c>
      <c r="C235" s="48" t="s">
        <v>134</v>
      </c>
      <c r="D235" s="24" t="s">
        <v>127</v>
      </c>
      <c r="E235" s="55" t="s">
        <v>585</v>
      </c>
      <c r="F235" s="6" t="s">
        <v>129</v>
      </c>
      <c r="G235" s="6" t="s">
        <v>586</v>
      </c>
      <c r="H235" s="6" t="s">
        <v>162</v>
      </c>
      <c r="I235" s="6" t="s">
        <v>99</v>
      </c>
      <c r="J235" s="6" t="s">
        <v>98</v>
      </c>
      <c r="K235" s="6" t="s">
        <v>99</v>
      </c>
      <c r="L235" s="6" t="s">
        <v>117</v>
      </c>
    </row>
    <row r="236" spans="1:12" ht="114" customHeight="1" x14ac:dyDescent="0.25">
      <c r="A236" s="98" t="s">
        <v>26</v>
      </c>
      <c r="B236" s="48">
        <v>45856</v>
      </c>
      <c r="C236" s="48" t="s">
        <v>111</v>
      </c>
      <c r="D236" s="24" t="s">
        <v>127</v>
      </c>
      <c r="E236" s="55" t="s">
        <v>587</v>
      </c>
      <c r="F236" s="6" t="s">
        <v>184</v>
      </c>
      <c r="G236" s="6" t="s">
        <v>167</v>
      </c>
      <c r="H236" s="6" t="s">
        <v>116</v>
      </c>
      <c r="I236" s="6" t="s">
        <v>99</v>
      </c>
      <c r="J236" s="6" t="s">
        <v>98</v>
      </c>
      <c r="K236" s="6" t="s">
        <v>99</v>
      </c>
      <c r="L236" s="6" t="s">
        <v>117</v>
      </c>
    </row>
    <row r="237" spans="1:12" ht="78" customHeight="1" x14ac:dyDescent="0.25">
      <c r="A237" s="98" t="s">
        <v>26</v>
      </c>
      <c r="B237" s="42">
        <v>45857</v>
      </c>
      <c r="C237" s="48" t="s">
        <v>111</v>
      </c>
      <c r="D237" s="24" t="s">
        <v>127</v>
      </c>
      <c r="E237" s="55" t="s">
        <v>588</v>
      </c>
      <c r="F237" s="6" t="s">
        <v>129</v>
      </c>
      <c r="G237" s="6" t="s">
        <v>589</v>
      </c>
      <c r="H237" s="6" t="s">
        <v>116</v>
      </c>
      <c r="I237" s="6" t="s">
        <v>99</v>
      </c>
      <c r="J237" s="6" t="s">
        <v>98</v>
      </c>
      <c r="K237" s="6" t="s">
        <v>99</v>
      </c>
      <c r="L237" s="6" t="s">
        <v>117</v>
      </c>
    </row>
    <row r="238" spans="1:12" ht="65.150000000000006" customHeight="1" x14ac:dyDescent="0.25">
      <c r="A238" s="98" t="s">
        <v>26</v>
      </c>
      <c r="B238" s="54">
        <v>45857</v>
      </c>
      <c r="C238" s="48" t="s">
        <v>134</v>
      </c>
      <c r="D238" s="24" t="s">
        <v>127</v>
      </c>
      <c r="E238" s="55" t="s">
        <v>590</v>
      </c>
      <c r="F238" s="6" t="s">
        <v>83</v>
      </c>
      <c r="G238" s="6" t="s">
        <v>591</v>
      </c>
      <c r="H238" s="6" t="s">
        <v>162</v>
      </c>
      <c r="I238" s="6" t="s">
        <v>98</v>
      </c>
      <c r="J238" s="6" t="s">
        <v>98</v>
      </c>
      <c r="K238" s="6" t="s">
        <v>99</v>
      </c>
      <c r="L238" s="6" t="s">
        <v>117</v>
      </c>
    </row>
    <row r="239" spans="1:12" ht="105.65" customHeight="1" x14ac:dyDescent="0.25">
      <c r="A239" s="98" t="s">
        <v>26</v>
      </c>
      <c r="B239" s="42">
        <v>45858</v>
      </c>
      <c r="C239" s="42" t="s">
        <v>118</v>
      </c>
      <c r="D239" s="43" t="s">
        <v>112</v>
      </c>
      <c r="E239" s="53" t="s">
        <v>592</v>
      </c>
      <c r="F239" s="44" t="s">
        <v>174</v>
      </c>
      <c r="G239" s="44" t="s">
        <v>593</v>
      </c>
      <c r="H239" s="44" t="s">
        <v>122</v>
      </c>
      <c r="I239" s="44" t="s">
        <v>98</v>
      </c>
      <c r="J239" s="44" t="s">
        <v>99</v>
      </c>
      <c r="K239" s="44" t="s">
        <v>98</v>
      </c>
      <c r="L239" s="44" t="s">
        <v>594</v>
      </c>
    </row>
    <row r="240" spans="1:12" ht="79.5" customHeight="1" x14ac:dyDescent="0.25">
      <c r="A240" s="98" t="s">
        <v>26</v>
      </c>
      <c r="B240" s="48">
        <v>45862</v>
      </c>
      <c r="C240" s="48" t="s">
        <v>118</v>
      </c>
      <c r="D240" s="24" t="s">
        <v>112</v>
      </c>
      <c r="E240" s="55" t="s">
        <v>595</v>
      </c>
      <c r="F240" s="59" t="s">
        <v>63</v>
      </c>
      <c r="G240" s="59" t="s">
        <v>596</v>
      </c>
      <c r="H240" s="44" t="s">
        <v>597</v>
      </c>
      <c r="I240" s="6" t="s">
        <v>99</v>
      </c>
      <c r="J240" s="6" t="s">
        <v>99</v>
      </c>
      <c r="K240" s="6" t="s">
        <v>98</v>
      </c>
      <c r="L240" s="59" t="s">
        <v>598</v>
      </c>
    </row>
    <row r="241" spans="1:12" ht="67" customHeight="1" x14ac:dyDescent="0.25">
      <c r="A241" s="98" t="s">
        <v>26</v>
      </c>
      <c r="B241" s="42">
        <v>45863</v>
      </c>
      <c r="C241" s="42" t="s">
        <v>134</v>
      </c>
      <c r="D241" s="43" t="s">
        <v>112</v>
      </c>
      <c r="E241" s="53" t="s">
        <v>599</v>
      </c>
      <c r="F241" s="44" t="s">
        <v>63</v>
      </c>
      <c r="G241" s="44" t="s">
        <v>600</v>
      </c>
      <c r="H241" s="44" t="s">
        <v>116</v>
      </c>
      <c r="I241" s="44" t="s">
        <v>99</v>
      </c>
      <c r="J241" s="44" t="s">
        <v>98</v>
      </c>
      <c r="K241" s="44" t="s">
        <v>99</v>
      </c>
      <c r="L241" s="44" t="s">
        <v>117</v>
      </c>
    </row>
    <row r="242" spans="1:12" ht="67.5" customHeight="1" x14ac:dyDescent="0.25">
      <c r="A242" s="98" t="s">
        <v>26</v>
      </c>
      <c r="B242" s="48">
        <v>45863</v>
      </c>
      <c r="C242" s="48" t="s">
        <v>118</v>
      </c>
      <c r="D242" s="24" t="s">
        <v>112</v>
      </c>
      <c r="E242" s="55" t="s">
        <v>601</v>
      </c>
      <c r="F242" s="6" t="s">
        <v>63</v>
      </c>
      <c r="G242" s="59" t="s">
        <v>602</v>
      </c>
      <c r="H242" s="59" t="s">
        <v>597</v>
      </c>
      <c r="I242" s="6" t="s">
        <v>99</v>
      </c>
      <c r="J242" s="6" t="s">
        <v>99</v>
      </c>
      <c r="K242" s="6" t="s">
        <v>98</v>
      </c>
      <c r="L242" s="6" t="s">
        <v>603</v>
      </c>
    </row>
    <row r="243" spans="1:12" ht="70" customHeight="1" x14ac:dyDescent="0.25">
      <c r="A243" s="98" t="s">
        <v>26</v>
      </c>
      <c r="B243" s="42">
        <v>45865</v>
      </c>
      <c r="C243" s="42" t="s">
        <v>134</v>
      </c>
      <c r="D243" s="43" t="s">
        <v>119</v>
      </c>
      <c r="E243" s="53" t="s">
        <v>604</v>
      </c>
      <c r="F243" s="44" t="s">
        <v>63</v>
      </c>
      <c r="G243" s="44" t="s">
        <v>605</v>
      </c>
      <c r="H243" s="44" t="s">
        <v>116</v>
      </c>
      <c r="I243" s="44" t="s">
        <v>99</v>
      </c>
      <c r="J243" s="44" t="s">
        <v>99</v>
      </c>
      <c r="K243" s="44" t="s">
        <v>98</v>
      </c>
      <c r="L243" s="44" t="s">
        <v>182</v>
      </c>
    </row>
    <row r="244" spans="1:12" ht="102" customHeight="1" x14ac:dyDescent="0.25">
      <c r="A244" s="98" t="s">
        <v>26</v>
      </c>
      <c r="B244" s="42">
        <v>45865</v>
      </c>
      <c r="C244" s="42" t="s">
        <v>118</v>
      </c>
      <c r="D244" s="43" t="s">
        <v>112</v>
      </c>
      <c r="E244" s="53" t="s">
        <v>606</v>
      </c>
      <c r="F244" s="44" t="s">
        <v>63</v>
      </c>
      <c r="G244" s="44" t="s">
        <v>122</v>
      </c>
      <c r="H244" s="44" t="s">
        <v>122</v>
      </c>
      <c r="I244" s="44" t="s">
        <v>99</v>
      </c>
      <c r="J244" s="44" t="s">
        <v>99</v>
      </c>
      <c r="K244" s="44" t="s">
        <v>98</v>
      </c>
      <c r="L244" s="44" t="s">
        <v>276</v>
      </c>
    </row>
    <row r="245" spans="1:12" ht="115.5" customHeight="1" x14ac:dyDescent="0.25">
      <c r="A245" s="98" t="s">
        <v>26</v>
      </c>
      <c r="B245" s="42">
        <v>45866</v>
      </c>
      <c r="C245" s="42" t="s">
        <v>118</v>
      </c>
      <c r="D245" s="43" t="s">
        <v>127</v>
      </c>
      <c r="E245" s="53" t="s">
        <v>607</v>
      </c>
      <c r="F245" s="44" t="s">
        <v>129</v>
      </c>
      <c r="G245" s="44" t="s">
        <v>608</v>
      </c>
      <c r="H245" s="44" t="s">
        <v>153</v>
      </c>
      <c r="I245" s="44" t="s">
        <v>99</v>
      </c>
      <c r="J245" s="44" t="s">
        <v>98</v>
      </c>
      <c r="K245" s="44" t="s">
        <v>99</v>
      </c>
      <c r="L245" s="44" t="s">
        <v>117</v>
      </c>
    </row>
    <row r="246" spans="1:12" ht="91.5" customHeight="1" x14ac:dyDescent="0.25">
      <c r="A246" s="98" t="s">
        <v>26</v>
      </c>
      <c r="B246" s="42">
        <v>45867</v>
      </c>
      <c r="C246" s="42" t="s">
        <v>565</v>
      </c>
      <c r="D246" s="43" t="s">
        <v>127</v>
      </c>
      <c r="E246" s="53" t="s">
        <v>609</v>
      </c>
      <c r="F246" s="57" t="s">
        <v>114</v>
      </c>
      <c r="G246" s="44" t="s">
        <v>610</v>
      </c>
      <c r="H246" s="44" t="s">
        <v>198</v>
      </c>
      <c r="I246" s="44" t="s">
        <v>99</v>
      </c>
      <c r="J246" s="44" t="s">
        <v>98</v>
      </c>
      <c r="K246" s="44" t="s">
        <v>99</v>
      </c>
      <c r="L246" s="44" t="s">
        <v>117</v>
      </c>
    </row>
    <row r="247" spans="1:12" ht="114.65" customHeight="1" x14ac:dyDescent="0.25">
      <c r="A247" s="98" t="s">
        <v>26</v>
      </c>
      <c r="B247" s="42">
        <v>45869</v>
      </c>
      <c r="C247" s="42" t="s">
        <v>111</v>
      </c>
      <c r="D247" s="43" t="s">
        <v>127</v>
      </c>
      <c r="E247" s="53" t="s">
        <v>611</v>
      </c>
      <c r="F247" s="44" t="s">
        <v>129</v>
      </c>
      <c r="G247" s="44" t="s">
        <v>167</v>
      </c>
      <c r="H247" s="44" t="s">
        <v>116</v>
      </c>
      <c r="I247" s="44" t="s">
        <v>99</v>
      </c>
      <c r="J247" s="44" t="s">
        <v>98</v>
      </c>
      <c r="K247" s="44" t="s">
        <v>99</v>
      </c>
      <c r="L247" s="44" t="s">
        <v>117</v>
      </c>
    </row>
    <row r="248" spans="1:12" ht="79" customHeight="1" x14ac:dyDescent="0.25">
      <c r="A248" s="98" t="s">
        <v>27</v>
      </c>
      <c r="B248" s="48">
        <v>45871</v>
      </c>
      <c r="C248" s="48" t="s">
        <v>565</v>
      </c>
      <c r="D248" s="43" t="s">
        <v>127</v>
      </c>
      <c r="E248" s="55" t="s">
        <v>612</v>
      </c>
      <c r="F248" s="6" t="s">
        <v>129</v>
      </c>
      <c r="G248" s="6" t="s">
        <v>613</v>
      </c>
      <c r="H248" s="6" t="s">
        <v>198</v>
      </c>
      <c r="I248" s="6" t="s">
        <v>99</v>
      </c>
      <c r="J248" s="6" t="s">
        <v>98</v>
      </c>
      <c r="K248" s="6" t="s">
        <v>99</v>
      </c>
      <c r="L248" s="6" t="s">
        <v>117</v>
      </c>
    </row>
    <row r="249" spans="1:12" ht="102.65" customHeight="1" x14ac:dyDescent="0.25">
      <c r="A249" s="98" t="s">
        <v>27</v>
      </c>
      <c r="B249" s="42">
        <v>45872</v>
      </c>
      <c r="C249" s="42" t="s">
        <v>134</v>
      </c>
      <c r="D249" s="43" t="s">
        <v>127</v>
      </c>
      <c r="E249" s="53" t="s">
        <v>614</v>
      </c>
      <c r="F249" s="44" t="s">
        <v>82</v>
      </c>
      <c r="G249" s="44" t="s">
        <v>615</v>
      </c>
      <c r="H249" s="44" t="s">
        <v>162</v>
      </c>
      <c r="I249" s="44" t="s">
        <v>99</v>
      </c>
      <c r="J249" s="44" t="s">
        <v>98</v>
      </c>
      <c r="K249" s="44" t="s">
        <v>99</v>
      </c>
      <c r="L249" s="44" t="s">
        <v>117</v>
      </c>
    </row>
    <row r="250" spans="1:12" ht="75" customHeight="1" x14ac:dyDescent="0.25">
      <c r="A250" s="98" t="s">
        <v>27</v>
      </c>
      <c r="B250" s="48">
        <v>45872</v>
      </c>
      <c r="C250" s="48" t="s">
        <v>111</v>
      </c>
      <c r="D250" s="43" t="s">
        <v>127</v>
      </c>
      <c r="E250" s="55" t="s">
        <v>616</v>
      </c>
      <c r="F250" s="6" t="s">
        <v>129</v>
      </c>
      <c r="G250" s="6" t="s">
        <v>617</v>
      </c>
      <c r="H250" s="6" t="s">
        <v>116</v>
      </c>
      <c r="I250" s="6" t="s">
        <v>99</v>
      </c>
      <c r="J250" s="6" t="s">
        <v>98</v>
      </c>
      <c r="K250" s="6" t="s">
        <v>99</v>
      </c>
      <c r="L250" s="6" t="s">
        <v>117</v>
      </c>
    </row>
    <row r="251" spans="1:12" ht="66" customHeight="1" x14ac:dyDescent="0.25">
      <c r="A251" s="98" t="s">
        <v>27</v>
      </c>
      <c r="B251" s="48">
        <v>45874</v>
      </c>
      <c r="C251" s="48" t="s">
        <v>134</v>
      </c>
      <c r="D251" s="43" t="s">
        <v>127</v>
      </c>
      <c r="E251" s="55" t="s">
        <v>618</v>
      </c>
      <c r="F251" s="6" t="s">
        <v>114</v>
      </c>
      <c r="G251" s="6" t="s">
        <v>619</v>
      </c>
      <c r="H251" s="6" t="s">
        <v>116</v>
      </c>
      <c r="I251" s="6" t="s">
        <v>99</v>
      </c>
      <c r="J251" s="6" t="s">
        <v>98</v>
      </c>
      <c r="K251" s="6" t="s">
        <v>99</v>
      </c>
      <c r="L251" s="6" t="s">
        <v>117</v>
      </c>
    </row>
    <row r="252" spans="1:12" ht="112.5" customHeight="1" x14ac:dyDescent="0.25">
      <c r="A252" s="98" t="s">
        <v>27</v>
      </c>
      <c r="B252" s="48">
        <v>45874</v>
      </c>
      <c r="C252" s="42" t="s">
        <v>134</v>
      </c>
      <c r="D252" s="43" t="s">
        <v>127</v>
      </c>
      <c r="E252" s="45" t="s">
        <v>620</v>
      </c>
      <c r="F252" s="44" t="s">
        <v>621</v>
      </c>
      <c r="G252" s="44" t="s">
        <v>622</v>
      </c>
      <c r="H252" s="44" t="s">
        <v>142</v>
      </c>
      <c r="I252" s="44" t="s">
        <v>99</v>
      </c>
      <c r="J252" s="44" t="s">
        <v>98</v>
      </c>
      <c r="K252" s="44" t="s">
        <v>99</v>
      </c>
      <c r="L252" s="44" t="s">
        <v>117</v>
      </c>
    </row>
    <row r="253" spans="1:12" ht="103" customHeight="1" x14ac:dyDescent="0.25">
      <c r="A253" s="98" t="s">
        <v>27</v>
      </c>
      <c r="B253" s="48">
        <v>45874</v>
      </c>
      <c r="C253" s="48" t="s">
        <v>111</v>
      </c>
      <c r="D253" s="43" t="s">
        <v>127</v>
      </c>
      <c r="E253" s="55" t="s">
        <v>623</v>
      </c>
      <c r="F253" s="6" t="s">
        <v>83</v>
      </c>
      <c r="G253" s="6" t="s">
        <v>624</v>
      </c>
      <c r="H253" s="6" t="s">
        <v>86</v>
      </c>
      <c r="I253" s="6" t="s">
        <v>98</v>
      </c>
      <c r="J253" s="6" t="s">
        <v>98</v>
      </c>
      <c r="K253" s="6" t="s">
        <v>99</v>
      </c>
      <c r="L253" s="6" t="s">
        <v>117</v>
      </c>
    </row>
    <row r="254" spans="1:12" ht="87" customHeight="1" x14ac:dyDescent="0.25">
      <c r="A254" s="98" t="s">
        <v>27</v>
      </c>
      <c r="B254" s="48">
        <v>45875</v>
      </c>
      <c r="C254" s="42" t="s">
        <v>118</v>
      </c>
      <c r="D254" s="43" t="s">
        <v>127</v>
      </c>
      <c r="E254" s="53" t="s">
        <v>625</v>
      </c>
      <c r="F254" s="44" t="s">
        <v>63</v>
      </c>
      <c r="G254" s="44" t="s">
        <v>626</v>
      </c>
      <c r="H254" s="44" t="s">
        <v>162</v>
      </c>
      <c r="I254" s="44" t="s">
        <v>99</v>
      </c>
      <c r="J254" s="44" t="s">
        <v>98</v>
      </c>
      <c r="K254" s="44" t="s">
        <v>99</v>
      </c>
      <c r="L254" s="44" t="s">
        <v>117</v>
      </c>
    </row>
    <row r="255" spans="1:12" ht="62.5" customHeight="1" x14ac:dyDescent="0.25">
      <c r="A255" s="98" t="s">
        <v>27</v>
      </c>
      <c r="B255" s="48">
        <v>45875</v>
      </c>
      <c r="C255" s="42" t="s">
        <v>111</v>
      </c>
      <c r="D255" s="43" t="s">
        <v>127</v>
      </c>
      <c r="E255" s="53" t="s">
        <v>627</v>
      </c>
      <c r="F255" s="44" t="s">
        <v>129</v>
      </c>
      <c r="G255" s="44" t="s">
        <v>628</v>
      </c>
      <c r="H255" s="44" t="s">
        <v>153</v>
      </c>
      <c r="I255" s="44" t="s">
        <v>99</v>
      </c>
      <c r="J255" s="44" t="s">
        <v>98</v>
      </c>
      <c r="K255" s="44" t="s">
        <v>99</v>
      </c>
      <c r="L255" s="44" t="s">
        <v>117</v>
      </c>
    </row>
    <row r="256" spans="1:12" ht="104.15" customHeight="1" x14ac:dyDescent="0.25">
      <c r="A256" s="98" t="s">
        <v>27</v>
      </c>
      <c r="B256" s="42">
        <v>45876</v>
      </c>
      <c r="C256" s="42" t="s">
        <v>150</v>
      </c>
      <c r="D256" s="43" t="s">
        <v>127</v>
      </c>
      <c r="E256" s="53" t="s">
        <v>629</v>
      </c>
      <c r="F256" s="44" t="s">
        <v>129</v>
      </c>
      <c r="G256" s="44" t="s">
        <v>630</v>
      </c>
      <c r="H256" s="44" t="s">
        <v>162</v>
      </c>
      <c r="I256" s="44" t="s">
        <v>99</v>
      </c>
      <c r="J256" s="44" t="s">
        <v>98</v>
      </c>
      <c r="K256" s="44" t="s">
        <v>99</v>
      </c>
      <c r="L256" s="44" t="s">
        <v>117</v>
      </c>
    </row>
    <row r="257" spans="1:12" ht="43" customHeight="1" x14ac:dyDescent="0.25">
      <c r="A257" s="98" t="s">
        <v>27</v>
      </c>
      <c r="B257" s="42">
        <v>45877</v>
      </c>
      <c r="C257" s="42" t="s">
        <v>565</v>
      </c>
      <c r="D257" s="43" t="s">
        <v>127</v>
      </c>
      <c r="E257" s="53" t="s">
        <v>631</v>
      </c>
      <c r="F257" s="44" t="s">
        <v>114</v>
      </c>
      <c r="G257" s="44" t="s">
        <v>632</v>
      </c>
      <c r="H257" s="44" t="s">
        <v>633</v>
      </c>
      <c r="I257" s="44" t="s">
        <v>99</v>
      </c>
      <c r="J257" s="44" t="s">
        <v>98</v>
      </c>
      <c r="K257" s="44" t="s">
        <v>99</v>
      </c>
      <c r="L257" s="44" t="s">
        <v>117</v>
      </c>
    </row>
    <row r="258" spans="1:12" ht="63.65" customHeight="1" x14ac:dyDescent="0.25">
      <c r="A258" s="98" t="s">
        <v>27</v>
      </c>
      <c r="B258" s="48">
        <v>45877</v>
      </c>
      <c r="C258" s="48" t="s">
        <v>134</v>
      </c>
      <c r="D258" s="24" t="s">
        <v>112</v>
      </c>
      <c r="E258" s="60" t="s">
        <v>634</v>
      </c>
      <c r="F258" s="6" t="s">
        <v>82</v>
      </c>
      <c r="G258" s="6" t="s">
        <v>635</v>
      </c>
      <c r="H258" s="6" t="s">
        <v>87</v>
      </c>
      <c r="I258" s="6" t="s">
        <v>98</v>
      </c>
      <c r="J258" s="6" t="s">
        <v>98</v>
      </c>
      <c r="K258" s="6" t="s">
        <v>99</v>
      </c>
      <c r="L258" s="6" t="s">
        <v>117</v>
      </c>
    </row>
    <row r="259" spans="1:12" ht="82.5" customHeight="1" x14ac:dyDescent="0.25">
      <c r="A259" s="98" t="s">
        <v>27</v>
      </c>
      <c r="B259" s="48">
        <v>45878</v>
      </c>
      <c r="C259" s="42" t="s">
        <v>565</v>
      </c>
      <c r="D259" s="43" t="s">
        <v>127</v>
      </c>
      <c r="E259" s="55" t="s">
        <v>636</v>
      </c>
      <c r="F259" s="6" t="s">
        <v>114</v>
      </c>
      <c r="G259" s="6" t="s">
        <v>637</v>
      </c>
      <c r="H259" s="6" t="s">
        <v>162</v>
      </c>
      <c r="I259" s="6" t="s">
        <v>99</v>
      </c>
      <c r="J259" s="6" t="s">
        <v>98</v>
      </c>
      <c r="K259" s="6" t="s">
        <v>99</v>
      </c>
      <c r="L259" s="6" t="s">
        <v>117</v>
      </c>
    </row>
    <row r="260" spans="1:12" ht="100" customHeight="1" x14ac:dyDescent="0.25">
      <c r="A260" s="98" t="s">
        <v>27</v>
      </c>
      <c r="B260" s="42">
        <v>45878</v>
      </c>
      <c r="C260" s="42" t="s">
        <v>111</v>
      </c>
      <c r="D260" s="43" t="s">
        <v>127</v>
      </c>
      <c r="E260" s="53" t="s">
        <v>638</v>
      </c>
      <c r="F260" s="44" t="s">
        <v>63</v>
      </c>
      <c r="G260" s="44" t="s">
        <v>639</v>
      </c>
      <c r="H260" s="44" t="s">
        <v>122</v>
      </c>
      <c r="I260" s="44" t="s">
        <v>99</v>
      </c>
      <c r="J260" s="44" t="s">
        <v>98</v>
      </c>
      <c r="K260" s="44" t="s">
        <v>99</v>
      </c>
      <c r="L260" s="44" t="s">
        <v>117</v>
      </c>
    </row>
    <row r="261" spans="1:12" ht="102" customHeight="1" x14ac:dyDescent="0.25">
      <c r="A261" s="98" t="s">
        <v>27</v>
      </c>
      <c r="B261" s="42">
        <v>45880</v>
      </c>
      <c r="C261" s="42" t="s">
        <v>118</v>
      </c>
      <c r="D261" s="43" t="s">
        <v>119</v>
      </c>
      <c r="E261" s="53" t="s">
        <v>640</v>
      </c>
      <c r="F261" s="44" t="s">
        <v>63</v>
      </c>
      <c r="G261" s="44" t="s">
        <v>641</v>
      </c>
      <c r="H261" s="44" t="s">
        <v>88</v>
      </c>
      <c r="I261" s="44" t="s">
        <v>99</v>
      </c>
      <c r="J261" s="44" t="s">
        <v>99</v>
      </c>
      <c r="K261" s="44" t="s">
        <v>98</v>
      </c>
      <c r="L261" s="59" t="s">
        <v>642</v>
      </c>
    </row>
    <row r="262" spans="1:12" ht="62.5" customHeight="1" x14ac:dyDescent="0.25">
      <c r="A262" s="98" t="s">
        <v>27</v>
      </c>
      <c r="B262" s="42">
        <v>45880</v>
      </c>
      <c r="C262" s="48" t="s">
        <v>134</v>
      </c>
      <c r="D262" s="24" t="s">
        <v>112</v>
      </c>
      <c r="E262" s="55" t="s">
        <v>643</v>
      </c>
      <c r="F262" s="6" t="s">
        <v>184</v>
      </c>
      <c r="G262" s="59" t="s">
        <v>644</v>
      </c>
      <c r="H262" s="6" t="s">
        <v>122</v>
      </c>
      <c r="I262" s="6" t="s">
        <v>98</v>
      </c>
      <c r="J262" s="6" t="s">
        <v>99</v>
      </c>
      <c r="K262" s="6" t="s">
        <v>98</v>
      </c>
      <c r="L262" s="6" t="s">
        <v>645</v>
      </c>
    </row>
    <row r="263" spans="1:12" ht="91.5" customHeight="1" x14ac:dyDescent="0.25">
      <c r="A263" s="98" t="s">
        <v>27</v>
      </c>
      <c r="B263" s="42">
        <v>45881</v>
      </c>
      <c r="C263" s="42" t="s">
        <v>134</v>
      </c>
      <c r="D263" s="43" t="s">
        <v>112</v>
      </c>
      <c r="E263" s="53" t="s">
        <v>646</v>
      </c>
      <c r="F263" s="44" t="s">
        <v>63</v>
      </c>
      <c r="G263" s="59" t="s">
        <v>647</v>
      </c>
      <c r="H263" s="44" t="s">
        <v>89</v>
      </c>
      <c r="I263" s="44" t="s">
        <v>98</v>
      </c>
      <c r="J263" s="44" t="s">
        <v>99</v>
      </c>
      <c r="K263" s="44" t="s">
        <v>98</v>
      </c>
      <c r="L263" s="44" t="s">
        <v>648</v>
      </c>
    </row>
    <row r="264" spans="1:12" ht="56.5" customHeight="1" x14ac:dyDescent="0.25">
      <c r="A264" s="98" t="s">
        <v>27</v>
      </c>
      <c r="B264" s="42">
        <v>45881</v>
      </c>
      <c r="C264" s="48" t="s">
        <v>134</v>
      </c>
      <c r="D264" s="24" t="s">
        <v>127</v>
      </c>
      <c r="E264" s="60" t="s">
        <v>649</v>
      </c>
      <c r="F264" s="44" t="s">
        <v>129</v>
      </c>
      <c r="G264" s="6" t="s">
        <v>650</v>
      </c>
      <c r="H264" s="6" t="s">
        <v>153</v>
      </c>
      <c r="I264" s="6" t="s">
        <v>99</v>
      </c>
      <c r="J264" s="6" t="s">
        <v>98</v>
      </c>
      <c r="K264" s="6" t="s">
        <v>99</v>
      </c>
      <c r="L264" s="6" t="s">
        <v>117</v>
      </c>
    </row>
    <row r="265" spans="1:12" ht="87.65" customHeight="1" x14ac:dyDescent="0.25">
      <c r="A265" s="98" t="s">
        <v>27</v>
      </c>
      <c r="B265" s="42">
        <v>45883</v>
      </c>
      <c r="C265" s="42" t="s">
        <v>238</v>
      </c>
      <c r="D265" s="43" t="s">
        <v>127</v>
      </c>
      <c r="E265" s="53" t="s">
        <v>651</v>
      </c>
      <c r="F265" s="44" t="s">
        <v>129</v>
      </c>
      <c r="G265" s="44" t="s">
        <v>652</v>
      </c>
      <c r="H265" s="44" t="s">
        <v>90</v>
      </c>
      <c r="I265" s="44" t="s">
        <v>99</v>
      </c>
      <c r="J265" s="44" t="s">
        <v>98</v>
      </c>
      <c r="K265" s="44" t="s">
        <v>99</v>
      </c>
      <c r="L265" s="44" t="s">
        <v>117</v>
      </c>
    </row>
    <row r="266" spans="1:12" ht="150" customHeight="1" x14ac:dyDescent="0.25">
      <c r="A266" s="98" t="s">
        <v>27</v>
      </c>
      <c r="B266" s="42">
        <v>45883</v>
      </c>
      <c r="C266" s="42" t="s">
        <v>111</v>
      </c>
      <c r="D266" s="43" t="s">
        <v>112</v>
      </c>
      <c r="E266" s="53" t="s">
        <v>653</v>
      </c>
      <c r="F266" s="44" t="s">
        <v>63</v>
      </c>
      <c r="G266" s="44" t="s">
        <v>654</v>
      </c>
      <c r="H266" s="44" t="s">
        <v>92</v>
      </c>
      <c r="I266" s="44" t="s">
        <v>99</v>
      </c>
      <c r="J266" s="44" t="s">
        <v>99</v>
      </c>
      <c r="K266" s="44" t="s">
        <v>98</v>
      </c>
      <c r="L266" s="44" t="s">
        <v>420</v>
      </c>
    </row>
    <row r="267" spans="1:12" ht="62.5" customHeight="1" x14ac:dyDescent="0.25">
      <c r="A267" s="98" t="s">
        <v>27</v>
      </c>
      <c r="B267" s="42">
        <v>45886</v>
      </c>
      <c r="C267" s="42" t="s">
        <v>118</v>
      </c>
      <c r="D267" s="43" t="s">
        <v>119</v>
      </c>
      <c r="E267" s="53" t="s">
        <v>655</v>
      </c>
      <c r="F267" s="44" t="s">
        <v>83</v>
      </c>
      <c r="G267" s="44" t="s">
        <v>656</v>
      </c>
      <c r="H267" s="44" t="s">
        <v>89</v>
      </c>
      <c r="I267" s="44" t="s">
        <v>99</v>
      </c>
      <c r="J267" s="44" t="s">
        <v>98</v>
      </c>
      <c r="K267" s="44" t="s">
        <v>99</v>
      </c>
      <c r="L267" s="44" t="s">
        <v>117</v>
      </c>
    </row>
    <row r="268" spans="1:12" ht="180.65" customHeight="1" x14ac:dyDescent="0.25">
      <c r="A268" s="98" t="s">
        <v>27</v>
      </c>
      <c r="B268" s="42">
        <v>45888</v>
      </c>
      <c r="C268" s="42" t="s">
        <v>118</v>
      </c>
      <c r="D268" s="43" t="s">
        <v>127</v>
      </c>
      <c r="E268" s="53" t="s">
        <v>657</v>
      </c>
      <c r="F268" s="44" t="s">
        <v>658</v>
      </c>
      <c r="G268" s="44" t="s">
        <v>659</v>
      </c>
      <c r="H268" s="44" t="s">
        <v>85</v>
      </c>
      <c r="I268" s="44" t="s">
        <v>99</v>
      </c>
      <c r="J268" s="44" t="s">
        <v>98</v>
      </c>
      <c r="K268" s="44" t="s">
        <v>99</v>
      </c>
      <c r="L268" s="44" t="s">
        <v>117</v>
      </c>
    </row>
    <row r="269" spans="1:12" ht="75" customHeight="1" x14ac:dyDescent="0.25">
      <c r="A269" s="98" t="s">
        <v>27</v>
      </c>
      <c r="B269" s="48">
        <v>45893</v>
      </c>
      <c r="C269" s="48" t="s">
        <v>118</v>
      </c>
      <c r="D269" s="24" t="s">
        <v>127</v>
      </c>
      <c r="E269" s="55" t="s">
        <v>660</v>
      </c>
      <c r="F269" s="6" t="s">
        <v>129</v>
      </c>
      <c r="G269" s="6" t="s">
        <v>661</v>
      </c>
      <c r="H269" s="6" t="s">
        <v>90</v>
      </c>
      <c r="I269" s="6" t="s">
        <v>99</v>
      </c>
      <c r="J269" s="6" t="s">
        <v>98</v>
      </c>
      <c r="K269" s="6" t="s">
        <v>99</v>
      </c>
      <c r="L269" s="6" t="s">
        <v>117</v>
      </c>
    </row>
    <row r="270" spans="1:12" ht="75" customHeight="1" x14ac:dyDescent="0.25">
      <c r="A270" s="98" t="s">
        <v>27</v>
      </c>
      <c r="B270" s="48">
        <v>45893</v>
      </c>
      <c r="C270" s="48" t="s">
        <v>111</v>
      </c>
      <c r="D270" s="24" t="s">
        <v>127</v>
      </c>
      <c r="E270" s="55" t="s">
        <v>662</v>
      </c>
      <c r="F270" s="6" t="s">
        <v>82</v>
      </c>
      <c r="G270" s="6" t="s">
        <v>663</v>
      </c>
      <c r="H270" s="6" t="s">
        <v>93</v>
      </c>
      <c r="I270" s="6" t="s">
        <v>98</v>
      </c>
      <c r="J270" s="6" t="s">
        <v>98</v>
      </c>
      <c r="K270" s="6" t="s">
        <v>99</v>
      </c>
      <c r="L270" s="6" t="s">
        <v>117</v>
      </c>
    </row>
    <row r="271" spans="1:12" ht="87.65" customHeight="1" x14ac:dyDescent="0.25">
      <c r="A271" s="98" t="s">
        <v>27</v>
      </c>
      <c r="B271" s="42">
        <v>45894</v>
      </c>
      <c r="C271" s="42" t="s">
        <v>111</v>
      </c>
      <c r="D271" s="43" t="s">
        <v>112</v>
      </c>
      <c r="E271" s="53" t="s">
        <v>664</v>
      </c>
      <c r="F271" s="6" t="s">
        <v>129</v>
      </c>
      <c r="G271" s="44" t="s">
        <v>665</v>
      </c>
      <c r="H271" s="58" t="s">
        <v>122</v>
      </c>
      <c r="I271" s="44" t="s">
        <v>99</v>
      </c>
      <c r="J271" s="44" t="s">
        <v>98</v>
      </c>
      <c r="K271" s="44" t="s">
        <v>99</v>
      </c>
      <c r="L271" s="44" t="s">
        <v>117</v>
      </c>
    </row>
    <row r="272" spans="1:12" ht="137.5" customHeight="1" x14ac:dyDescent="0.25">
      <c r="A272" s="98" t="s">
        <v>27</v>
      </c>
      <c r="B272" s="48">
        <v>45894</v>
      </c>
      <c r="C272" s="42" t="s">
        <v>111</v>
      </c>
      <c r="D272" s="24" t="s">
        <v>127</v>
      </c>
      <c r="E272" s="55" t="s">
        <v>666</v>
      </c>
      <c r="F272" s="6" t="s">
        <v>114</v>
      </c>
      <c r="G272" s="6" t="s">
        <v>667</v>
      </c>
      <c r="H272" s="6" t="s">
        <v>153</v>
      </c>
      <c r="I272" s="6" t="s">
        <v>99</v>
      </c>
      <c r="J272" s="6" t="s">
        <v>98</v>
      </c>
      <c r="K272" s="6" t="s">
        <v>99</v>
      </c>
      <c r="L272" s="6" t="s">
        <v>117</v>
      </c>
    </row>
    <row r="273" spans="1:12" ht="75" customHeight="1" x14ac:dyDescent="0.25">
      <c r="A273" s="98" t="s">
        <v>27</v>
      </c>
      <c r="B273" s="48">
        <v>45895</v>
      </c>
      <c r="C273" s="48" t="s">
        <v>565</v>
      </c>
      <c r="D273" s="24" t="s">
        <v>127</v>
      </c>
      <c r="E273" s="60" t="s">
        <v>668</v>
      </c>
      <c r="F273" s="6" t="s">
        <v>129</v>
      </c>
      <c r="G273" s="6" t="s">
        <v>637</v>
      </c>
      <c r="H273" s="58" t="s">
        <v>122</v>
      </c>
      <c r="I273" s="6" t="s">
        <v>99</v>
      </c>
      <c r="J273" s="6" t="s">
        <v>98</v>
      </c>
      <c r="K273" s="6" t="s">
        <v>99</v>
      </c>
      <c r="L273" s="6" t="s">
        <v>117</v>
      </c>
    </row>
    <row r="274" spans="1:12" ht="87.65" customHeight="1" x14ac:dyDescent="0.25">
      <c r="A274" s="98" t="s">
        <v>27</v>
      </c>
      <c r="B274" s="42">
        <v>45896</v>
      </c>
      <c r="C274" s="42" t="s">
        <v>134</v>
      </c>
      <c r="D274" s="43" t="s">
        <v>112</v>
      </c>
      <c r="E274" s="53" t="s">
        <v>669</v>
      </c>
      <c r="F274" s="44" t="s">
        <v>129</v>
      </c>
      <c r="G274" s="44" t="s">
        <v>670</v>
      </c>
      <c r="H274" s="44" t="s">
        <v>85</v>
      </c>
      <c r="I274" s="44" t="s">
        <v>98</v>
      </c>
      <c r="J274" s="44" t="s">
        <v>98</v>
      </c>
      <c r="K274" s="44" t="s">
        <v>99</v>
      </c>
      <c r="L274" s="44" t="s">
        <v>117</v>
      </c>
    </row>
    <row r="275" spans="1:12" ht="75" customHeight="1" x14ac:dyDescent="0.25">
      <c r="A275" s="98" t="s">
        <v>27</v>
      </c>
      <c r="B275" s="48">
        <v>45896</v>
      </c>
      <c r="C275" s="48" t="s">
        <v>111</v>
      </c>
      <c r="D275" s="24" t="s">
        <v>127</v>
      </c>
      <c r="E275" s="55" t="s">
        <v>671</v>
      </c>
      <c r="F275" s="6" t="s">
        <v>672</v>
      </c>
      <c r="G275" s="6" t="s">
        <v>673</v>
      </c>
      <c r="H275" s="6" t="s">
        <v>91</v>
      </c>
      <c r="I275" s="6" t="s">
        <v>99</v>
      </c>
      <c r="J275" s="6" t="s">
        <v>98</v>
      </c>
      <c r="K275" s="6" t="s">
        <v>99</v>
      </c>
      <c r="L275" s="6" t="s">
        <v>117</v>
      </c>
    </row>
    <row r="276" spans="1:12" ht="92.15" customHeight="1" x14ac:dyDescent="0.25">
      <c r="A276" s="98" t="s">
        <v>27</v>
      </c>
      <c r="B276" s="42">
        <v>45898</v>
      </c>
      <c r="C276" s="42" t="s">
        <v>134</v>
      </c>
      <c r="D276" s="43" t="s">
        <v>127</v>
      </c>
      <c r="E276" s="40" t="s">
        <v>674</v>
      </c>
      <c r="F276" s="44" t="s">
        <v>675</v>
      </c>
      <c r="G276" s="44" t="s">
        <v>676</v>
      </c>
      <c r="H276" s="44" t="s">
        <v>91</v>
      </c>
      <c r="I276" s="44" t="s">
        <v>99</v>
      </c>
      <c r="J276" s="44" t="s">
        <v>98</v>
      </c>
      <c r="K276" s="44" t="s">
        <v>99</v>
      </c>
      <c r="L276" s="44" t="s">
        <v>117</v>
      </c>
    </row>
    <row r="277" spans="1:12" ht="105.75" customHeight="1" x14ac:dyDescent="0.25">
      <c r="A277" s="98" t="s">
        <v>27</v>
      </c>
      <c r="B277" s="42">
        <v>45899</v>
      </c>
      <c r="C277" s="48" t="s">
        <v>150</v>
      </c>
      <c r="D277" s="43" t="s">
        <v>127</v>
      </c>
      <c r="E277" s="55" t="s">
        <v>677</v>
      </c>
      <c r="F277" s="44" t="s">
        <v>678</v>
      </c>
      <c r="G277" s="6" t="s">
        <v>679</v>
      </c>
      <c r="H277" s="6" t="s">
        <v>85</v>
      </c>
      <c r="I277" s="6" t="s">
        <v>99</v>
      </c>
      <c r="J277" s="6" t="s">
        <v>98</v>
      </c>
      <c r="K277" s="6" t="s">
        <v>99</v>
      </c>
      <c r="L277" s="6" t="s">
        <v>117</v>
      </c>
    </row>
    <row r="278" spans="1:12" ht="50.15" customHeight="1" x14ac:dyDescent="0.25">
      <c r="A278" s="98" t="s">
        <v>28</v>
      </c>
      <c r="B278" s="42">
        <v>45901</v>
      </c>
      <c r="C278" s="42" t="s">
        <v>111</v>
      </c>
      <c r="D278" s="43" t="s">
        <v>127</v>
      </c>
      <c r="E278" s="45" t="s">
        <v>680</v>
      </c>
      <c r="F278" s="44" t="s">
        <v>129</v>
      </c>
      <c r="G278" s="44" t="s">
        <v>681</v>
      </c>
      <c r="H278" s="44" t="s">
        <v>682</v>
      </c>
      <c r="I278" s="44" t="s">
        <v>99</v>
      </c>
      <c r="J278" s="44" t="s">
        <v>98</v>
      </c>
      <c r="K278" s="44" t="s">
        <v>99</v>
      </c>
      <c r="L278" s="44" t="s">
        <v>117</v>
      </c>
    </row>
    <row r="279" spans="1:12" ht="37.5" customHeight="1" x14ac:dyDescent="0.25">
      <c r="A279" s="98" t="s">
        <v>28</v>
      </c>
      <c r="B279" s="42">
        <v>45903</v>
      </c>
      <c r="C279" s="42" t="s">
        <v>238</v>
      </c>
      <c r="D279" s="43" t="s">
        <v>127</v>
      </c>
      <c r="E279" s="45" t="s">
        <v>683</v>
      </c>
      <c r="F279" s="44" t="s">
        <v>129</v>
      </c>
      <c r="G279" s="44" t="s">
        <v>684</v>
      </c>
      <c r="H279" s="44" t="s">
        <v>85</v>
      </c>
      <c r="I279" s="44" t="s">
        <v>99</v>
      </c>
      <c r="J279" s="44" t="s">
        <v>98</v>
      </c>
      <c r="K279" s="44" t="s">
        <v>99</v>
      </c>
      <c r="L279" s="44" t="s">
        <v>117</v>
      </c>
    </row>
    <row r="280" spans="1:12" ht="123" customHeight="1" x14ac:dyDescent="0.25">
      <c r="A280" s="98" t="s">
        <v>28</v>
      </c>
      <c r="B280" s="42">
        <v>45905</v>
      </c>
      <c r="C280" s="42" t="s">
        <v>111</v>
      </c>
      <c r="D280" s="43" t="s">
        <v>127</v>
      </c>
      <c r="E280" s="53" t="s">
        <v>685</v>
      </c>
      <c r="F280" s="44" t="s">
        <v>129</v>
      </c>
      <c r="G280" s="44" t="s">
        <v>686</v>
      </c>
      <c r="H280" s="44" t="s">
        <v>687</v>
      </c>
      <c r="I280" s="44" t="s">
        <v>99</v>
      </c>
      <c r="J280" s="44" t="s">
        <v>98</v>
      </c>
      <c r="K280" s="44" t="s">
        <v>99</v>
      </c>
      <c r="L280" s="44" t="s">
        <v>117</v>
      </c>
    </row>
    <row r="281" spans="1:12" ht="153.75" customHeight="1" x14ac:dyDescent="0.25">
      <c r="A281" s="99" t="s">
        <v>28</v>
      </c>
      <c r="B281" s="48">
        <v>45906</v>
      </c>
      <c r="C281" s="48" t="s">
        <v>111</v>
      </c>
      <c r="D281" s="24" t="s">
        <v>127</v>
      </c>
      <c r="E281" s="7" t="s">
        <v>688</v>
      </c>
      <c r="F281" s="6" t="s">
        <v>63</v>
      </c>
      <c r="G281" s="6" t="s">
        <v>689</v>
      </c>
      <c r="H281" s="6" t="s">
        <v>91</v>
      </c>
      <c r="I281" s="6" t="s">
        <v>99</v>
      </c>
      <c r="J281" s="6" t="s">
        <v>98</v>
      </c>
      <c r="K281" s="6" t="s">
        <v>99</v>
      </c>
      <c r="L281" s="44" t="s">
        <v>117</v>
      </c>
    </row>
    <row r="282" spans="1:12" ht="50.15" customHeight="1" x14ac:dyDescent="0.25">
      <c r="A282" s="99" t="s">
        <v>28</v>
      </c>
      <c r="B282" s="48">
        <v>45906</v>
      </c>
      <c r="C282" s="48" t="s">
        <v>118</v>
      </c>
      <c r="D282" s="24" t="s">
        <v>127</v>
      </c>
      <c r="E282" s="55" t="s">
        <v>690</v>
      </c>
      <c r="F282" s="6" t="s">
        <v>129</v>
      </c>
      <c r="G282" s="6" t="s">
        <v>691</v>
      </c>
      <c r="H282" s="6" t="s">
        <v>91</v>
      </c>
      <c r="I282" s="6" t="s">
        <v>99</v>
      </c>
      <c r="J282" s="6" t="s">
        <v>98</v>
      </c>
      <c r="K282" s="6" t="s">
        <v>99</v>
      </c>
      <c r="L282" s="44" t="s">
        <v>117</v>
      </c>
    </row>
    <row r="283" spans="1:12" ht="134.25" customHeight="1" x14ac:dyDescent="0.25">
      <c r="A283" s="99" t="s">
        <v>28</v>
      </c>
      <c r="B283" s="48">
        <v>45906</v>
      </c>
      <c r="C283" s="48" t="s">
        <v>134</v>
      </c>
      <c r="D283" s="24" t="s">
        <v>127</v>
      </c>
      <c r="E283" s="55" t="s">
        <v>692</v>
      </c>
      <c r="F283" s="6" t="s">
        <v>63</v>
      </c>
      <c r="G283" s="6" t="s">
        <v>693</v>
      </c>
      <c r="H283" s="6" t="s">
        <v>694</v>
      </c>
      <c r="I283" s="6" t="s">
        <v>99</v>
      </c>
      <c r="J283" s="6" t="s">
        <v>98</v>
      </c>
      <c r="K283" s="6" t="s">
        <v>99</v>
      </c>
      <c r="L283" s="44" t="s">
        <v>117</v>
      </c>
    </row>
    <row r="284" spans="1:12" ht="83.25" customHeight="1" x14ac:dyDescent="0.25">
      <c r="A284" s="99" t="s">
        <v>28</v>
      </c>
      <c r="B284" s="48">
        <v>45908</v>
      </c>
      <c r="C284" s="48" t="s">
        <v>695</v>
      </c>
      <c r="D284" s="24" t="s">
        <v>112</v>
      </c>
      <c r="E284" s="55" t="s">
        <v>696</v>
      </c>
      <c r="F284" s="6" t="s">
        <v>63</v>
      </c>
      <c r="G284" s="6" t="s">
        <v>697</v>
      </c>
      <c r="H284" s="6" t="s">
        <v>698</v>
      </c>
      <c r="I284" s="6" t="s">
        <v>99</v>
      </c>
      <c r="J284" s="6" t="s">
        <v>98</v>
      </c>
      <c r="K284" s="6" t="s">
        <v>99</v>
      </c>
      <c r="L284" s="6" t="s">
        <v>117</v>
      </c>
    </row>
    <row r="285" spans="1:12" ht="75" customHeight="1" x14ac:dyDescent="0.25">
      <c r="A285" s="99" t="s">
        <v>28</v>
      </c>
      <c r="B285" s="48">
        <v>45908</v>
      </c>
      <c r="C285" s="48" t="s">
        <v>134</v>
      </c>
      <c r="D285" s="24" t="s">
        <v>112</v>
      </c>
      <c r="E285" s="55" t="s">
        <v>699</v>
      </c>
      <c r="F285" s="6" t="s">
        <v>129</v>
      </c>
      <c r="G285" s="6" t="s">
        <v>700</v>
      </c>
      <c r="H285" s="6" t="s">
        <v>122</v>
      </c>
      <c r="I285" s="6" t="s">
        <v>99</v>
      </c>
      <c r="J285" s="6" t="s">
        <v>98</v>
      </c>
      <c r="K285" s="6" t="s">
        <v>99</v>
      </c>
      <c r="L285" s="6" t="s">
        <v>117</v>
      </c>
    </row>
    <row r="286" spans="1:12" ht="90.75" customHeight="1" x14ac:dyDescent="0.25">
      <c r="A286" s="99" t="s">
        <v>28</v>
      </c>
      <c r="B286" s="48">
        <v>45910</v>
      </c>
      <c r="C286" s="48" t="s">
        <v>111</v>
      </c>
      <c r="D286" s="24" t="s">
        <v>127</v>
      </c>
      <c r="E286" s="55" t="s">
        <v>701</v>
      </c>
      <c r="F286" s="6" t="s">
        <v>129</v>
      </c>
      <c r="G286" s="6" t="s">
        <v>702</v>
      </c>
      <c r="H286" s="6" t="s">
        <v>91</v>
      </c>
      <c r="I286" s="6" t="s">
        <v>99</v>
      </c>
      <c r="J286" s="6" t="s">
        <v>98</v>
      </c>
      <c r="K286" s="6" t="s">
        <v>99</v>
      </c>
      <c r="L286" s="6" t="s">
        <v>117</v>
      </c>
    </row>
    <row r="287" spans="1:12" ht="237.75" customHeight="1" x14ac:dyDescent="0.25">
      <c r="A287" s="99" t="s">
        <v>28</v>
      </c>
      <c r="B287" s="48">
        <v>45910</v>
      </c>
      <c r="C287" s="48" t="s">
        <v>703</v>
      </c>
      <c r="D287" s="24" t="s">
        <v>127</v>
      </c>
      <c r="E287" s="55" t="s">
        <v>704</v>
      </c>
      <c r="F287" s="6" t="s">
        <v>71</v>
      </c>
      <c r="G287" s="6" t="s">
        <v>705</v>
      </c>
      <c r="H287" s="6" t="s">
        <v>122</v>
      </c>
      <c r="I287" s="6" t="s">
        <v>99</v>
      </c>
      <c r="J287" s="6" t="s">
        <v>99</v>
      </c>
      <c r="K287" s="6" t="s">
        <v>98</v>
      </c>
      <c r="L287" s="6" t="s">
        <v>706</v>
      </c>
    </row>
    <row r="288" spans="1:12" ht="94.5" customHeight="1" x14ac:dyDescent="0.25">
      <c r="A288" s="99" t="s">
        <v>28</v>
      </c>
      <c r="B288" s="48">
        <v>45911</v>
      </c>
      <c r="C288" s="48" t="s">
        <v>707</v>
      </c>
      <c r="D288" s="24" t="s">
        <v>127</v>
      </c>
      <c r="E288" s="55" t="s">
        <v>708</v>
      </c>
      <c r="F288" s="6" t="s">
        <v>129</v>
      </c>
      <c r="G288" s="6" t="s">
        <v>709</v>
      </c>
      <c r="H288" s="6" t="s">
        <v>710</v>
      </c>
      <c r="I288" s="6" t="s">
        <v>99</v>
      </c>
      <c r="J288" s="6" t="s">
        <v>98</v>
      </c>
      <c r="K288" s="6" t="s">
        <v>99</v>
      </c>
      <c r="L288" s="6" t="s">
        <v>117</v>
      </c>
    </row>
    <row r="289" spans="1:12" ht="108" customHeight="1" x14ac:dyDescent="0.25">
      <c r="A289" s="99" t="s">
        <v>28</v>
      </c>
      <c r="B289" s="48">
        <v>45915</v>
      </c>
      <c r="C289" s="48" t="s">
        <v>111</v>
      </c>
      <c r="D289" s="24" t="s">
        <v>112</v>
      </c>
      <c r="E289" s="55" t="s">
        <v>711</v>
      </c>
      <c r="F289" s="6" t="s">
        <v>81</v>
      </c>
      <c r="G289" s="6" t="s">
        <v>712</v>
      </c>
      <c r="H289" s="6" t="s">
        <v>713</v>
      </c>
      <c r="I289" s="6" t="s">
        <v>99</v>
      </c>
      <c r="J289" s="6" t="s">
        <v>99</v>
      </c>
      <c r="K289" s="6" t="s">
        <v>98</v>
      </c>
      <c r="L289" s="6" t="s">
        <v>714</v>
      </c>
    </row>
    <row r="290" spans="1:12" ht="108" customHeight="1" x14ac:dyDescent="0.25">
      <c r="A290" s="99" t="s">
        <v>28</v>
      </c>
      <c r="B290" s="48">
        <v>45915</v>
      </c>
      <c r="C290" s="48" t="s">
        <v>150</v>
      </c>
      <c r="D290" s="24" t="s">
        <v>112</v>
      </c>
      <c r="E290" s="55" t="s">
        <v>715</v>
      </c>
      <c r="F290" s="6" t="s">
        <v>80</v>
      </c>
      <c r="G290" s="6" t="s">
        <v>716</v>
      </c>
      <c r="H290" s="6" t="s">
        <v>717</v>
      </c>
      <c r="I290" s="6" t="s">
        <v>99</v>
      </c>
      <c r="J290" s="6" t="s">
        <v>99</v>
      </c>
      <c r="K290" s="6" t="s">
        <v>98</v>
      </c>
      <c r="L290" s="6" t="s">
        <v>718</v>
      </c>
    </row>
    <row r="291" spans="1:12" ht="83.5" customHeight="1" x14ac:dyDescent="0.25">
      <c r="A291" s="99" t="s">
        <v>28</v>
      </c>
      <c r="B291" s="48">
        <v>45917</v>
      </c>
      <c r="C291" s="48" t="s">
        <v>118</v>
      </c>
      <c r="D291" s="24" t="s">
        <v>127</v>
      </c>
      <c r="E291" s="55" t="s">
        <v>719</v>
      </c>
      <c r="F291" s="6" t="s">
        <v>720</v>
      </c>
      <c r="G291" s="6" t="s">
        <v>721</v>
      </c>
      <c r="H291" s="6" t="s">
        <v>85</v>
      </c>
      <c r="I291" s="6" t="s">
        <v>99</v>
      </c>
      <c r="J291" s="6" t="s">
        <v>98</v>
      </c>
      <c r="K291" s="6" t="s">
        <v>99</v>
      </c>
      <c r="L291" s="6" t="s">
        <v>117</v>
      </c>
    </row>
    <row r="292" spans="1:12" ht="155.5" customHeight="1" x14ac:dyDescent="0.25">
      <c r="A292" s="99" t="s">
        <v>28</v>
      </c>
      <c r="B292" s="48">
        <v>45918</v>
      </c>
      <c r="C292" s="48" t="s">
        <v>118</v>
      </c>
      <c r="D292" s="24" t="s">
        <v>112</v>
      </c>
      <c r="E292" s="55" t="s">
        <v>722</v>
      </c>
      <c r="F292" s="6" t="s">
        <v>720</v>
      </c>
      <c r="G292" s="6" t="s">
        <v>723</v>
      </c>
      <c r="H292" s="6" t="s">
        <v>91</v>
      </c>
      <c r="I292" s="6" t="s">
        <v>99</v>
      </c>
      <c r="J292" s="6" t="s">
        <v>98</v>
      </c>
      <c r="K292" s="6" t="s">
        <v>99</v>
      </c>
      <c r="L292" s="6" t="s">
        <v>117</v>
      </c>
    </row>
    <row r="293" spans="1:12" ht="136" customHeight="1" x14ac:dyDescent="0.25">
      <c r="A293" s="99" t="s">
        <v>28</v>
      </c>
      <c r="B293" s="48">
        <v>45918</v>
      </c>
      <c r="C293" s="48" t="s">
        <v>111</v>
      </c>
      <c r="D293" s="24" t="s">
        <v>127</v>
      </c>
      <c r="E293" s="55" t="s">
        <v>724</v>
      </c>
      <c r="F293" s="6" t="s">
        <v>80</v>
      </c>
      <c r="G293" s="6" t="s">
        <v>303</v>
      </c>
      <c r="H293" s="6" t="s">
        <v>153</v>
      </c>
      <c r="I293" s="6" t="s">
        <v>99</v>
      </c>
      <c r="J293" s="6" t="s">
        <v>98</v>
      </c>
      <c r="K293" s="6" t="s">
        <v>99</v>
      </c>
      <c r="L293" s="6" t="s">
        <v>117</v>
      </c>
    </row>
    <row r="294" spans="1:12" ht="82.5" customHeight="1" x14ac:dyDescent="0.25">
      <c r="A294" s="99" t="s">
        <v>28</v>
      </c>
      <c r="B294" s="48">
        <v>45921</v>
      </c>
      <c r="C294" s="48" t="s">
        <v>565</v>
      </c>
      <c r="D294" s="24" t="s">
        <v>112</v>
      </c>
      <c r="E294" s="55" t="s">
        <v>725</v>
      </c>
      <c r="F294" s="6" t="s">
        <v>726</v>
      </c>
      <c r="G294" s="6" t="s">
        <v>727</v>
      </c>
      <c r="H294" s="6" t="s">
        <v>728</v>
      </c>
      <c r="I294" s="6" t="s">
        <v>99</v>
      </c>
      <c r="J294" s="6" t="s">
        <v>98</v>
      </c>
      <c r="K294" s="6" t="s">
        <v>99</v>
      </c>
      <c r="L294" s="6" t="s">
        <v>117</v>
      </c>
    </row>
    <row r="295" spans="1:12" ht="107.5" customHeight="1" x14ac:dyDescent="0.25">
      <c r="A295" s="99" t="s">
        <v>28</v>
      </c>
      <c r="B295" s="48">
        <v>45922</v>
      </c>
      <c r="C295" s="48" t="s">
        <v>150</v>
      </c>
      <c r="D295" s="24" t="s">
        <v>127</v>
      </c>
      <c r="E295" s="55" t="s">
        <v>729</v>
      </c>
      <c r="F295" s="6" t="s">
        <v>80</v>
      </c>
      <c r="G295" s="6" t="s">
        <v>730</v>
      </c>
      <c r="H295" s="6" t="s">
        <v>85</v>
      </c>
      <c r="I295" s="6" t="s">
        <v>99</v>
      </c>
      <c r="J295" s="6" t="s">
        <v>98</v>
      </c>
      <c r="K295" s="6" t="s">
        <v>99</v>
      </c>
      <c r="L295" s="6" t="s">
        <v>117</v>
      </c>
    </row>
    <row r="296" spans="1:12" ht="93" customHeight="1" x14ac:dyDescent="0.25">
      <c r="A296" s="99" t="s">
        <v>28</v>
      </c>
      <c r="B296" s="48">
        <v>45922</v>
      </c>
      <c r="C296" s="48" t="s">
        <v>731</v>
      </c>
      <c r="D296" s="24" t="s">
        <v>127</v>
      </c>
      <c r="E296" s="55" t="s">
        <v>732</v>
      </c>
      <c r="F296" s="6" t="s">
        <v>720</v>
      </c>
      <c r="G296" s="6" t="s">
        <v>733</v>
      </c>
      <c r="H296" s="6" t="s">
        <v>91</v>
      </c>
      <c r="I296" s="6" t="s">
        <v>99</v>
      </c>
      <c r="J296" s="6" t="s">
        <v>98</v>
      </c>
      <c r="K296" s="6" t="s">
        <v>99</v>
      </c>
      <c r="L296" s="6" t="s">
        <v>117</v>
      </c>
    </row>
    <row r="297" spans="1:12" ht="71.150000000000006" customHeight="1" x14ac:dyDescent="0.25">
      <c r="A297" s="99" t="s">
        <v>28</v>
      </c>
      <c r="B297" s="48">
        <v>45923</v>
      </c>
      <c r="C297" s="48" t="s">
        <v>134</v>
      </c>
      <c r="D297" s="24" t="s">
        <v>127</v>
      </c>
      <c r="E297" s="55" t="s">
        <v>734</v>
      </c>
      <c r="F297" s="6" t="s">
        <v>129</v>
      </c>
      <c r="G297" s="6" t="s">
        <v>735</v>
      </c>
      <c r="H297" s="6" t="s">
        <v>330</v>
      </c>
      <c r="I297" s="6" t="s">
        <v>99</v>
      </c>
      <c r="J297" s="6" t="s">
        <v>98</v>
      </c>
      <c r="K297" s="6" t="s">
        <v>99</v>
      </c>
      <c r="L297" s="6" t="s">
        <v>117</v>
      </c>
    </row>
    <row r="298" spans="1:12" ht="90.65" customHeight="1" x14ac:dyDescent="0.25">
      <c r="A298" s="99" t="s">
        <v>28</v>
      </c>
      <c r="B298" s="42">
        <v>45924</v>
      </c>
      <c r="C298" s="48" t="s">
        <v>731</v>
      </c>
      <c r="D298" s="43" t="s">
        <v>112</v>
      </c>
      <c r="E298" s="45" t="s">
        <v>736</v>
      </c>
      <c r="F298" s="44" t="s">
        <v>63</v>
      </c>
      <c r="G298" s="44" t="s">
        <v>737</v>
      </c>
      <c r="H298" s="44" t="s">
        <v>738</v>
      </c>
      <c r="I298" s="44" t="s">
        <v>98</v>
      </c>
      <c r="J298" s="44" t="s">
        <v>99</v>
      </c>
      <c r="K298" s="44" t="s">
        <v>98</v>
      </c>
      <c r="L298" s="44" t="s">
        <v>739</v>
      </c>
    </row>
    <row r="299" spans="1:12" ht="102.65" customHeight="1" x14ac:dyDescent="0.25">
      <c r="A299" s="99" t="s">
        <v>28</v>
      </c>
      <c r="B299" s="48">
        <v>45925</v>
      </c>
      <c r="C299" s="48" t="s">
        <v>731</v>
      </c>
      <c r="D299" s="24" t="s">
        <v>127</v>
      </c>
      <c r="E299" s="55" t="s">
        <v>740</v>
      </c>
      <c r="F299" s="6" t="s">
        <v>80</v>
      </c>
      <c r="G299" s="6" t="s">
        <v>741</v>
      </c>
      <c r="H299" s="6" t="s">
        <v>742</v>
      </c>
      <c r="I299" s="6" t="s">
        <v>99</v>
      </c>
      <c r="J299" s="6" t="s">
        <v>98</v>
      </c>
      <c r="K299" s="6" t="s">
        <v>99</v>
      </c>
      <c r="L299" s="6" t="s">
        <v>117</v>
      </c>
    </row>
    <row r="300" spans="1:12" ht="92.15" customHeight="1" x14ac:dyDescent="0.25">
      <c r="A300" s="99" t="s">
        <v>28</v>
      </c>
      <c r="B300" s="48">
        <v>45925</v>
      </c>
      <c r="C300" s="48" t="s">
        <v>731</v>
      </c>
      <c r="D300" s="24" t="s">
        <v>116</v>
      </c>
      <c r="E300" s="55" t="s">
        <v>743</v>
      </c>
      <c r="F300" s="44" t="s">
        <v>63</v>
      </c>
      <c r="G300" s="6" t="s">
        <v>744</v>
      </c>
      <c r="H300" s="6" t="s">
        <v>116</v>
      </c>
      <c r="I300" s="6" t="s">
        <v>98</v>
      </c>
      <c r="J300" s="6" t="s">
        <v>98</v>
      </c>
      <c r="K300" s="6" t="s">
        <v>99</v>
      </c>
      <c r="L300" s="6" t="s">
        <v>745</v>
      </c>
    </row>
    <row r="301" spans="1:12" ht="105" customHeight="1" x14ac:dyDescent="0.25">
      <c r="A301" s="99" t="s">
        <v>28</v>
      </c>
      <c r="B301" s="48">
        <v>45926</v>
      </c>
      <c r="C301" s="48" t="s">
        <v>150</v>
      </c>
      <c r="D301" s="24" t="s">
        <v>127</v>
      </c>
      <c r="E301" s="55" t="s">
        <v>746</v>
      </c>
      <c r="F301" s="6" t="s">
        <v>174</v>
      </c>
      <c r="G301" s="6" t="s">
        <v>747</v>
      </c>
      <c r="H301" s="6" t="s">
        <v>162</v>
      </c>
      <c r="I301" s="6" t="s">
        <v>99</v>
      </c>
      <c r="J301" s="6" t="s">
        <v>98</v>
      </c>
      <c r="K301" s="6" t="s">
        <v>99</v>
      </c>
      <c r="L301" s="6" t="s">
        <v>117</v>
      </c>
    </row>
    <row r="302" spans="1:12" ht="60" customHeight="1" x14ac:dyDescent="0.25">
      <c r="A302" s="99" t="s">
        <v>28</v>
      </c>
      <c r="B302" s="42">
        <v>45927</v>
      </c>
      <c r="C302" s="48" t="s">
        <v>111</v>
      </c>
      <c r="D302" s="24" t="s">
        <v>127</v>
      </c>
      <c r="E302" s="53" t="s">
        <v>748</v>
      </c>
      <c r="F302" s="44" t="s">
        <v>80</v>
      </c>
      <c r="G302" s="44" t="s">
        <v>462</v>
      </c>
      <c r="H302" s="44" t="s">
        <v>162</v>
      </c>
      <c r="I302" s="44" t="s">
        <v>99</v>
      </c>
      <c r="J302" s="44" t="s">
        <v>98</v>
      </c>
      <c r="K302" s="44" t="s">
        <v>99</v>
      </c>
      <c r="L302" s="44" t="s">
        <v>117</v>
      </c>
    </row>
    <row r="303" spans="1:12" ht="113.15" customHeight="1" x14ac:dyDescent="0.25">
      <c r="A303" s="99" t="s">
        <v>28</v>
      </c>
      <c r="B303" s="48">
        <v>45927</v>
      </c>
      <c r="C303" s="48" t="s">
        <v>134</v>
      </c>
      <c r="D303" s="24" t="s">
        <v>127</v>
      </c>
      <c r="E303" s="55" t="s">
        <v>749</v>
      </c>
      <c r="F303" s="6" t="s">
        <v>720</v>
      </c>
      <c r="G303" s="6" t="s">
        <v>750</v>
      </c>
      <c r="H303" s="6" t="s">
        <v>153</v>
      </c>
      <c r="I303" s="6" t="s">
        <v>99</v>
      </c>
      <c r="J303" s="6" t="s">
        <v>98</v>
      </c>
      <c r="K303" s="6" t="s">
        <v>99</v>
      </c>
      <c r="L303" s="6" t="s">
        <v>117</v>
      </c>
    </row>
    <row r="304" spans="1:12" ht="86.5" customHeight="1" x14ac:dyDescent="0.25">
      <c r="A304" s="99" t="s">
        <v>28</v>
      </c>
      <c r="B304" s="48">
        <v>45928</v>
      </c>
      <c r="C304" s="48" t="s">
        <v>111</v>
      </c>
      <c r="D304" s="24" t="s">
        <v>112</v>
      </c>
      <c r="E304" s="55" t="s">
        <v>751</v>
      </c>
      <c r="F304" s="6" t="s">
        <v>63</v>
      </c>
      <c r="G304" s="6" t="s">
        <v>752</v>
      </c>
      <c r="H304" s="6" t="s">
        <v>122</v>
      </c>
      <c r="I304" s="6" t="s">
        <v>99</v>
      </c>
      <c r="J304" s="6" t="s">
        <v>99</v>
      </c>
      <c r="K304" s="6" t="s">
        <v>98</v>
      </c>
      <c r="L304" s="6" t="s">
        <v>753</v>
      </c>
    </row>
    <row r="305" spans="1:12" ht="112.5" customHeight="1" x14ac:dyDescent="0.25">
      <c r="A305" s="99" t="s">
        <v>28</v>
      </c>
      <c r="B305" s="48">
        <v>45930</v>
      </c>
      <c r="C305" s="48" t="s">
        <v>134</v>
      </c>
      <c r="D305" s="43" t="s">
        <v>127</v>
      </c>
      <c r="E305" s="53" t="s">
        <v>754</v>
      </c>
      <c r="F305" s="44" t="s">
        <v>720</v>
      </c>
      <c r="G305" s="44" t="s">
        <v>755</v>
      </c>
      <c r="H305" s="44" t="s">
        <v>122</v>
      </c>
      <c r="I305" s="44" t="s">
        <v>99</v>
      </c>
      <c r="J305" s="44" t="s">
        <v>98</v>
      </c>
      <c r="K305" s="44" t="s">
        <v>99</v>
      </c>
      <c r="L305" s="44" t="s">
        <v>117</v>
      </c>
    </row>
    <row r="306" spans="1:12" ht="69" customHeight="1" x14ac:dyDescent="0.25">
      <c r="A306" s="99" t="s">
        <v>28</v>
      </c>
      <c r="B306" s="48">
        <v>45930</v>
      </c>
      <c r="C306" s="48" t="s">
        <v>150</v>
      </c>
      <c r="D306" s="43" t="s">
        <v>112</v>
      </c>
      <c r="E306" s="55" t="s">
        <v>756</v>
      </c>
      <c r="F306" s="6" t="s">
        <v>129</v>
      </c>
      <c r="G306" s="6" t="s">
        <v>757</v>
      </c>
      <c r="H306" s="6" t="s">
        <v>153</v>
      </c>
      <c r="I306" s="6" t="s">
        <v>99</v>
      </c>
      <c r="J306" s="6" t="s">
        <v>98</v>
      </c>
      <c r="K306" s="6" t="s">
        <v>99</v>
      </c>
      <c r="L306" s="6" t="s">
        <v>117</v>
      </c>
    </row>
    <row r="307" spans="1:12" ht="89.25" customHeight="1" x14ac:dyDescent="0.25">
      <c r="A307" s="99" t="s">
        <v>29</v>
      </c>
      <c r="B307" s="48">
        <v>45932</v>
      </c>
      <c r="C307" s="48" t="s">
        <v>134</v>
      </c>
      <c r="D307" s="24" t="s">
        <v>112</v>
      </c>
      <c r="E307" s="7" t="s">
        <v>758</v>
      </c>
      <c r="F307" s="6" t="s">
        <v>67</v>
      </c>
      <c r="G307" s="70" t="s">
        <v>759</v>
      </c>
      <c r="H307" s="6" t="s">
        <v>88</v>
      </c>
      <c r="I307" s="6" t="s">
        <v>99</v>
      </c>
      <c r="J307" s="6" t="s">
        <v>99</v>
      </c>
      <c r="K307" s="6" t="s">
        <v>98</v>
      </c>
      <c r="L307" s="6" t="s">
        <v>760</v>
      </c>
    </row>
    <row r="308" spans="1:12" ht="160.5" customHeight="1" x14ac:dyDescent="0.25">
      <c r="A308" s="99" t="s">
        <v>29</v>
      </c>
      <c r="B308" s="48">
        <v>45933</v>
      </c>
      <c r="C308" s="48" t="s">
        <v>111</v>
      </c>
      <c r="D308" s="24" t="s">
        <v>127</v>
      </c>
      <c r="E308" s="7" t="s">
        <v>761</v>
      </c>
      <c r="F308" s="6" t="s">
        <v>66</v>
      </c>
      <c r="G308" s="6" t="s">
        <v>762</v>
      </c>
      <c r="H308" s="59" t="s">
        <v>763</v>
      </c>
      <c r="I308" s="6" t="s">
        <v>98</v>
      </c>
      <c r="J308" s="6" t="s">
        <v>98</v>
      </c>
      <c r="K308" s="6" t="s">
        <v>99</v>
      </c>
      <c r="L308" s="6" t="s">
        <v>117</v>
      </c>
    </row>
    <row r="309" spans="1:12" ht="99.75" customHeight="1" x14ac:dyDescent="0.25">
      <c r="A309" s="99" t="s">
        <v>29</v>
      </c>
      <c r="B309" s="48">
        <v>45935</v>
      </c>
      <c r="C309" s="48" t="s">
        <v>134</v>
      </c>
      <c r="D309" s="24" t="s">
        <v>127</v>
      </c>
      <c r="E309" s="7" t="s">
        <v>764</v>
      </c>
      <c r="F309" s="59" t="s">
        <v>67</v>
      </c>
      <c r="G309" s="6" t="s">
        <v>765</v>
      </c>
      <c r="H309" s="6" t="s">
        <v>91</v>
      </c>
      <c r="I309" s="6" t="s">
        <v>99</v>
      </c>
      <c r="J309" s="6" t="s">
        <v>98</v>
      </c>
      <c r="K309" s="6" t="s">
        <v>99</v>
      </c>
      <c r="L309" s="6" t="s">
        <v>117</v>
      </c>
    </row>
    <row r="310" spans="1:12" ht="115.5" customHeight="1" x14ac:dyDescent="0.25">
      <c r="A310" s="99" t="s">
        <v>29</v>
      </c>
      <c r="B310" s="48">
        <v>45935</v>
      </c>
      <c r="C310" s="48" t="s">
        <v>134</v>
      </c>
      <c r="D310" s="24" t="s">
        <v>127</v>
      </c>
      <c r="E310" s="7" t="s">
        <v>766</v>
      </c>
      <c r="F310" s="6" t="s">
        <v>66</v>
      </c>
      <c r="G310" s="6" t="s">
        <v>767</v>
      </c>
      <c r="H310" s="58" t="s">
        <v>86</v>
      </c>
      <c r="I310" s="6" t="s">
        <v>99</v>
      </c>
      <c r="J310" s="6" t="s">
        <v>98</v>
      </c>
      <c r="K310" s="6" t="s">
        <v>99</v>
      </c>
      <c r="L310" s="6" t="s">
        <v>117</v>
      </c>
    </row>
    <row r="311" spans="1:12" ht="125.15" customHeight="1" x14ac:dyDescent="0.25">
      <c r="A311" s="99" t="s">
        <v>29</v>
      </c>
      <c r="B311" s="48">
        <v>45938</v>
      </c>
      <c r="C311" s="48" t="s">
        <v>111</v>
      </c>
      <c r="D311" s="24" t="s">
        <v>127</v>
      </c>
      <c r="E311" s="55" t="s">
        <v>768</v>
      </c>
      <c r="F311" s="59" t="s">
        <v>769</v>
      </c>
      <c r="G311" s="6" t="s">
        <v>770</v>
      </c>
      <c r="H311" s="59" t="s">
        <v>91</v>
      </c>
      <c r="I311" s="6" t="s">
        <v>99</v>
      </c>
      <c r="J311" s="6" t="s">
        <v>98</v>
      </c>
      <c r="K311" s="6" t="s">
        <v>99</v>
      </c>
      <c r="L311" s="6" t="s">
        <v>117</v>
      </c>
    </row>
    <row r="312" spans="1:12" ht="202" customHeight="1" x14ac:dyDescent="0.25">
      <c r="A312" s="99" t="s">
        <v>29</v>
      </c>
      <c r="B312" s="48">
        <v>45938</v>
      </c>
      <c r="C312" s="48" t="s">
        <v>118</v>
      </c>
      <c r="D312" s="24" t="s">
        <v>127</v>
      </c>
      <c r="E312" s="55" t="s">
        <v>771</v>
      </c>
      <c r="F312" s="6" t="s">
        <v>180</v>
      </c>
      <c r="G312" s="6" t="s">
        <v>177</v>
      </c>
      <c r="H312" s="6" t="s">
        <v>177</v>
      </c>
      <c r="I312" s="6" t="s">
        <v>99</v>
      </c>
      <c r="J312" s="6" t="s">
        <v>98</v>
      </c>
      <c r="K312" s="6" t="s">
        <v>99</v>
      </c>
      <c r="L312" s="6" t="s">
        <v>117</v>
      </c>
    </row>
    <row r="313" spans="1:12" ht="75" customHeight="1" x14ac:dyDescent="0.25">
      <c r="A313" s="99" t="s">
        <v>29</v>
      </c>
      <c r="B313" s="48">
        <v>45939</v>
      </c>
      <c r="C313" s="48" t="s">
        <v>111</v>
      </c>
      <c r="D313" s="24" t="s">
        <v>127</v>
      </c>
      <c r="E313" s="55" t="s">
        <v>772</v>
      </c>
      <c r="F313" s="6" t="s">
        <v>773</v>
      </c>
      <c r="G313" s="6" t="s">
        <v>774</v>
      </c>
      <c r="H313" s="6" t="s">
        <v>86</v>
      </c>
      <c r="I313" s="6" t="s">
        <v>99</v>
      </c>
      <c r="J313" s="6" t="s">
        <v>98</v>
      </c>
      <c r="K313" s="6" t="s">
        <v>99</v>
      </c>
      <c r="L313" s="6" t="s">
        <v>117</v>
      </c>
    </row>
    <row r="314" spans="1:12" ht="137.5" customHeight="1" x14ac:dyDescent="0.25">
      <c r="A314" s="99" t="s">
        <v>29</v>
      </c>
      <c r="B314" s="48">
        <v>45941</v>
      </c>
      <c r="C314" s="48" t="s">
        <v>111</v>
      </c>
      <c r="D314" s="24" t="s">
        <v>127</v>
      </c>
      <c r="E314" s="7" t="s">
        <v>775</v>
      </c>
      <c r="F314" s="6" t="s">
        <v>129</v>
      </c>
      <c r="G314" s="59" t="s">
        <v>776</v>
      </c>
      <c r="H314" s="6" t="s">
        <v>777</v>
      </c>
      <c r="I314" s="6" t="s">
        <v>99</v>
      </c>
      <c r="J314" s="6" t="s">
        <v>98</v>
      </c>
      <c r="K314" s="6" t="s">
        <v>99</v>
      </c>
      <c r="L314" s="6" t="s">
        <v>117</v>
      </c>
    </row>
    <row r="315" spans="1:12" ht="100" customHeight="1" x14ac:dyDescent="0.25">
      <c r="A315" s="99" t="s">
        <v>29</v>
      </c>
      <c r="B315" s="42">
        <v>45942</v>
      </c>
      <c r="C315" s="48" t="s">
        <v>134</v>
      </c>
      <c r="D315" s="43" t="s">
        <v>258</v>
      </c>
      <c r="E315" s="53" t="s">
        <v>778</v>
      </c>
      <c r="F315" s="71" t="s">
        <v>65</v>
      </c>
      <c r="G315" s="59" t="s">
        <v>779</v>
      </c>
      <c r="H315" s="44" t="s">
        <v>87</v>
      </c>
      <c r="I315" s="44" t="s">
        <v>98</v>
      </c>
      <c r="J315" s="44" t="s">
        <v>98</v>
      </c>
      <c r="K315" s="44" t="s">
        <v>99</v>
      </c>
      <c r="L315" s="44" t="s">
        <v>117</v>
      </c>
    </row>
    <row r="316" spans="1:12" ht="62.5" customHeight="1" x14ac:dyDescent="0.25">
      <c r="A316" s="99" t="s">
        <v>29</v>
      </c>
      <c r="B316" s="42">
        <v>45942</v>
      </c>
      <c r="C316" s="48" t="s">
        <v>118</v>
      </c>
      <c r="D316" s="24" t="s">
        <v>116</v>
      </c>
      <c r="E316" s="55" t="s">
        <v>780</v>
      </c>
      <c r="F316" s="6" t="s">
        <v>781</v>
      </c>
      <c r="G316" s="59" t="s">
        <v>782</v>
      </c>
      <c r="H316" s="59" t="s">
        <v>91</v>
      </c>
      <c r="I316" s="6" t="s">
        <v>99</v>
      </c>
      <c r="J316" s="6" t="s">
        <v>98</v>
      </c>
      <c r="K316" s="6" t="s">
        <v>99</v>
      </c>
      <c r="L316" s="44" t="s">
        <v>117</v>
      </c>
    </row>
    <row r="317" spans="1:12" ht="100" customHeight="1" x14ac:dyDescent="0.25">
      <c r="A317" s="99" t="s">
        <v>29</v>
      </c>
      <c r="B317" s="48">
        <v>45944</v>
      </c>
      <c r="C317" s="48" t="s">
        <v>111</v>
      </c>
      <c r="D317" s="24" t="s">
        <v>112</v>
      </c>
      <c r="E317" s="7" t="s">
        <v>783</v>
      </c>
      <c r="F317" s="6" t="s">
        <v>125</v>
      </c>
      <c r="G317" s="6" t="s">
        <v>784</v>
      </c>
      <c r="H317" s="6" t="s">
        <v>94</v>
      </c>
      <c r="I317" s="6" t="s">
        <v>99</v>
      </c>
      <c r="J317" s="6" t="s">
        <v>98</v>
      </c>
      <c r="K317" s="6" t="s">
        <v>99</v>
      </c>
      <c r="L317" s="6" t="s">
        <v>117</v>
      </c>
    </row>
    <row r="318" spans="1:12" ht="50.15" customHeight="1" x14ac:dyDescent="0.25">
      <c r="A318" s="99" t="s">
        <v>29</v>
      </c>
      <c r="B318" s="48">
        <v>45944</v>
      </c>
      <c r="C318" s="48" t="s">
        <v>134</v>
      </c>
      <c r="D318" s="24" t="s">
        <v>112</v>
      </c>
      <c r="E318" s="45" t="s">
        <v>785</v>
      </c>
      <c r="F318" s="59" t="s">
        <v>64</v>
      </c>
      <c r="G318" s="44" t="s">
        <v>786</v>
      </c>
      <c r="H318" s="59" t="s">
        <v>87</v>
      </c>
      <c r="I318" s="44" t="s">
        <v>99</v>
      </c>
      <c r="J318" s="44" t="s">
        <v>98</v>
      </c>
      <c r="K318" s="44" t="s">
        <v>99</v>
      </c>
      <c r="L318" s="44" t="s">
        <v>117</v>
      </c>
    </row>
    <row r="319" spans="1:12" ht="86.5" customHeight="1" x14ac:dyDescent="0.25">
      <c r="A319" s="99" t="s">
        <v>29</v>
      </c>
      <c r="B319" s="48">
        <v>45945</v>
      </c>
      <c r="C319" s="48" t="s">
        <v>150</v>
      </c>
      <c r="D319" s="24" t="s">
        <v>127</v>
      </c>
      <c r="E319" s="7" t="s">
        <v>787</v>
      </c>
      <c r="F319" s="59" t="s">
        <v>125</v>
      </c>
      <c r="G319" s="6" t="s">
        <v>116</v>
      </c>
      <c r="H319" s="59" t="s">
        <v>90</v>
      </c>
      <c r="I319" s="6" t="s">
        <v>99</v>
      </c>
      <c r="J319" s="6" t="s">
        <v>98</v>
      </c>
      <c r="K319" s="6" t="s">
        <v>99</v>
      </c>
      <c r="L319" s="6" t="s">
        <v>117</v>
      </c>
    </row>
    <row r="320" spans="1:12" ht="237.65" customHeight="1" x14ac:dyDescent="0.25">
      <c r="A320" s="99" t="s">
        <v>29</v>
      </c>
      <c r="B320" s="48">
        <v>45946</v>
      </c>
      <c r="C320" s="48" t="s">
        <v>111</v>
      </c>
      <c r="D320" s="24" t="s">
        <v>258</v>
      </c>
      <c r="E320" s="55" t="s">
        <v>788</v>
      </c>
      <c r="F320" s="6" t="s">
        <v>789</v>
      </c>
      <c r="G320" s="58" t="s">
        <v>790</v>
      </c>
      <c r="H320" s="58" t="s">
        <v>698</v>
      </c>
      <c r="I320" s="6" t="s">
        <v>99</v>
      </c>
      <c r="J320" s="6" t="s">
        <v>98</v>
      </c>
      <c r="K320" s="6" t="s">
        <v>99</v>
      </c>
      <c r="L320" s="6" t="s">
        <v>117</v>
      </c>
    </row>
    <row r="321" spans="1:12" ht="125.15" customHeight="1" x14ac:dyDescent="0.25">
      <c r="A321" s="99" t="s">
        <v>29</v>
      </c>
      <c r="B321" s="42">
        <v>45947</v>
      </c>
      <c r="C321" s="48" t="s">
        <v>150</v>
      </c>
      <c r="D321" s="24" t="s">
        <v>127</v>
      </c>
      <c r="E321" s="45" t="s">
        <v>791</v>
      </c>
      <c r="F321" s="59" t="s">
        <v>64</v>
      </c>
      <c r="G321" s="58" t="s">
        <v>792</v>
      </c>
      <c r="H321" s="58" t="s">
        <v>142</v>
      </c>
      <c r="I321" s="44" t="s">
        <v>99</v>
      </c>
      <c r="J321" s="44" t="s">
        <v>98</v>
      </c>
      <c r="K321" s="44" t="s">
        <v>99</v>
      </c>
      <c r="L321" s="44" t="s">
        <v>117</v>
      </c>
    </row>
    <row r="322" spans="1:12" ht="122.5" customHeight="1" x14ac:dyDescent="0.25">
      <c r="A322" s="99" t="s">
        <v>29</v>
      </c>
      <c r="B322" s="42">
        <v>45948</v>
      </c>
      <c r="C322" s="48" t="s">
        <v>111</v>
      </c>
      <c r="D322" s="24" t="s">
        <v>127</v>
      </c>
      <c r="E322" s="7" t="s">
        <v>793</v>
      </c>
      <c r="F322" s="6" t="s">
        <v>125</v>
      </c>
      <c r="G322" s="6" t="s">
        <v>794</v>
      </c>
      <c r="H322" s="6" t="s">
        <v>93</v>
      </c>
      <c r="I322" s="6" t="s">
        <v>99</v>
      </c>
      <c r="J322" s="6" t="s">
        <v>98</v>
      </c>
      <c r="K322" s="6" t="s">
        <v>99</v>
      </c>
      <c r="L322" s="6" t="s">
        <v>117</v>
      </c>
    </row>
    <row r="323" spans="1:12" ht="112.5" customHeight="1" x14ac:dyDescent="0.25">
      <c r="A323" s="99" t="s">
        <v>29</v>
      </c>
      <c r="B323" s="42">
        <v>45949</v>
      </c>
      <c r="C323" s="48" t="s">
        <v>111</v>
      </c>
      <c r="D323" s="24" t="s">
        <v>127</v>
      </c>
      <c r="E323" s="55" t="s">
        <v>795</v>
      </c>
      <c r="F323" s="6" t="s">
        <v>82</v>
      </c>
      <c r="G323" s="6" t="s">
        <v>796</v>
      </c>
      <c r="H323" s="6" t="s">
        <v>142</v>
      </c>
      <c r="I323" s="6" t="s">
        <v>99</v>
      </c>
      <c r="J323" s="6" t="s">
        <v>99</v>
      </c>
      <c r="K323" s="6" t="s">
        <v>98</v>
      </c>
      <c r="L323" s="6" t="s">
        <v>797</v>
      </c>
    </row>
    <row r="324" spans="1:12" ht="87.65" customHeight="1" x14ac:dyDescent="0.25">
      <c r="A324" s="99" t="s">
        <v>29</v>
      </c>
      <c r="B324" s="42">
        <v>45951</v>
      </c>
      <c r="C324" s="42" t="s">
        <v>565</v>
      </c>
      <c r="D324" s="43" t="s">
        <v>112</v>
      </c>
      <c r="E324" s="53" t="s">
        <v>798</v>
      </c>
      <c r="F324" s="59" t="s">
        <v>64</v>
      </c>
      <c r="G324" s="59" t="s">
        <v>799</v>
      </c>
      <c r="H324" s="59" t="s">
        <v>90</v>
      </c>
      <c r="I324" s="44" t="s">
        <v>98</v>
      </c>
      <c r="J324" s="44" t="s">
        <v>98</v>
      </c>
      <c r="K324" s="44" t="s">
        <v>99</v>
      </c>
      <c r="L324" s="44" t="s">
        <v>117</v>
      </c>
    </row>
    <row r="325" spans="1:12" ht="125.15" customHeight="1" x14ac:dyDescent="0.25">
      <c r="A325" s="99" t="s">
        <v>29</v>
      </c>
      <c r="B325" s="42">
        <v>45951</v>
      </c>
      <c r="C325" s="48" t="s">
        <v>118</v>
      </c>
      <c r="D325" s="24" t="s">
        <v>119</v>
      </c>
      <c r="E325" s="55" t="s">
        <v>800</v>
      </c>
      <c r="F325" s="6" t="s">
        <v>160</v>
      </c>
      <c r="G325" s="6" t="s">
        <v>801</v>
      </c>
      <c r="H325" s="59" t="s">
        <v>92</v>
      </c>
      <c r="I325" s="6" t="s">
        <v>98</v>
      </c>
      <c r="J325" s="6" t="s">
        <v>98</v>
      </c>
      <c r="K325" s="6" t="s">
        <v>99</v>
      </c>
      <c r="L325" s="6" t="s">
        <v>117</v>
      </c>
    </row>
    <row r="326" spans="1:12" ht="112.5" customHeight="1" x14ac:dyDescent="0.25">
      <c r="A326" s="99" t="s">
        <v>29</v>
      </c>
      <c r="B326" s="42">
        <v>45953</v>
      </c>
      <c r="C326" s="48" t="s">
        <v>150</v>
      </c>
      <c r="D326" s="24" t="s">
        <v>127</v>
      </c>
      <c r="E326" s="55" t="s">
        <v>802</v>
      </c>
      <c r="F326" s="59" t="s">
        <v>64</v>
      </c>
      <c r="G326" s="58" t="s">
        <v>586</v>
      </c>
      <c r="H326" s="6" t="s">
        <v>86</v>
      </c>
      <c r="I326" s="6" t="s">
        <v>99</v>
      </c>
      <c r="J326" s="6" t="s">
        <v>98</v>
      </c>
      <c r="K326" s="6" t="s">
        <v>99</v>
      </c>
      <c r="L326" s="6" t="s">
        <v>117</v>
      </c>
    </row>
    <row r="327" spans="1:12" ht="100" customHeight="1" x14ac:dyDescent="0.25">
      <c r="A327" s="99" t="s">
        <v>29</v>
      </c>
      <c r="B327" s="42">
        <v>45954</v>
      </c>
      <c r="C327" s="48" t="s">
        <v>134</v>
      </c>
      <c r="D327" s="24" t="s">
        <v>112</v>
      </c>
      <c r="E327" s="7" t="s">
        <v>803</v>
      </c>
      <c r="F327" s="6" t="s">
        <v>160</v>
      </c>
      <c r="G327" s="70" t="s">
        <v>804</v>
      </c>
      <c r="H327" s="59" t="s">
        <v>92</v>
      </c>
      <c r="I327" s="6" t="s">
        <v>99</v>
      </c>
      <c r="J327" s="6" t="s">
        <v>98</v>
      </c>
      <c r="K327" s="6" t="s">
        <v>99</v>
      </c>
      <c r="L327" s="6" t="s">
        <v>117</v>
      </c>
    </row>
    <row r="328" spans="1:12" ht="137.5" customHeight="1" x14ac:dyDescent="0.25">
      <c r="A328" s="99" t="s">
        <v>29</v>
      </c>
      <c r="B328" s="42">
        <v>45954</v>
      </c>
      <c r="C328" s="48" t="s">
        <v>805</v>
      </c>
      <c r="D328" s="24" t="s">
        <v>127</v>
      </c>
      <c r="E328" s="7" t="s">
        <v>806</v>
      </c>
      <c r="F328" s="6" t="s">
        <v>807</v>
      </c>
      <c r="G328" s="6" t="s">
        <v>808</v>
      </c>
      <c r="H328" s="59" t="s">
        <v>87</v>
      </c>
      <c r="I328" s="6" t="s">
        <v>99</v>
      </c>
      <c r="J328" s="6" t="s">
        <v>98</v>
      </c>
      <c r="K328" s="6" t="s">
        <v>99</v>
      </c>
      <c r="L328" s="6" t="s">
        <v>117</v>
      </c>
    </row>
    <row r="329" spans="1:12" ht="137.5" customHeight="1" x14ac:dyDescent="0.25">
      <c r="A329" s="99" t="s">
        <v>29</v>
      </c>
      <c r="B329" s="42">
        <v>45954</v>
      </c>
      <c r="C329" s="48" t="s">
        <v>809</v>
      </c>
      <c r="D329" s="24" t="s">
        <v>127</v>
      </c>
      <c r="E329" s="55" t="s">
        <v>810</v>
      </c>
      <c r="F329" s="6" t="s">
        <v>129</v>
      </c>
      <c r="G329" s="6" t="s">
        <v>330</v>
      </c>
      <c r="H329" s="6" t="s">
        <v>91</v>
      </c>
      <c r="I329" s="6" t="s">
        <v>99</v>
      </c>
      <c r="J329" s="6" t="s">
        <v>98</v>
      </c>
      <c r="K329" s="6" t="s">
        <v>99</v>
      </c>
      <c r="L329" s="6" t="s">
        <v>117</v>
      </c>
    </row>
    <row r="330" spans="1:12" ht="62.5" customHeight="1" x14ac:dyDescent="0.25">
      <c r="A330" s="99" t="s">
        <v>29</v>
      </c>
      <c r="B330" s="42">
        <v>45954</v>
      </c>
      <c r="C330" s="48" t="s">
        <v>809</v>
      </c>
      <c r="D330" s="24" t="s">
        <v>116</v>
      </c>
      <c r="E330" s="55" t="s">
        <v>811</v>
      </c>
      <c r="F330" s="6" t="s">
        <v>812</v>
      </c>
      <c r="G330" s="6" t="s">
        <v>813</v>
      </c>
      <c r="H330" s="6" t="s">
        <v>92</v>
      </c>
      <c r="I330" s="6" t="s">
        <v>99</v>
      </c>
      <c r="J330" s="6" t="s">
        <v>99</v>
      </c>
      <c r="K330" s="6" t="s">
        <v>98</v>
      </c>
      <c r="L330" s="6" t="s">
        <v>814</v>
      </c>
    </row>
    <row r="331" spans="1:12" ht="100" customHeight="1" x14ac:dyDescent="0.25">
      <c r="A331" s="99" t="s">
        <v>29</v>
      </c>
      <c r="B331" s="48">
        <v>45955</v>
      </c>
      <c r="C331" s="48" t="s">
        <v>134</v>
      </c>
      <c r="D331" s="24" t="s">
        <v>258</v>
      </c>
      <c r="E331" s="55" t="s">
        <v>815</v>
      </c>
      <c r="F331" s="6" t="s">
        <v>184</v>
      </c>
      <c r="G331" s="6" t="s">
        <v>816</v>
      </c>
      <c r="H331" s="59" t="s">
        <v>90</v>
      </c>
      <c r="I331" s="6" t="s">
        <v>99</v>
      </c>
      <c r="J331" s="6" t="s">
        <v>98</v>
      </c>
      <c r="K331" s="6" t="s">
        <v>99</v>
      </c>
      <c r="L331" s="6" t="s">
        <v>117</v>
      </c>
    </row>
    <row r="332" spans="1:12" ht="87.65" customHeight="1" x14ac:dyDescent="0.25">
      <c r="A332" s="99" t="s">
        <v>29</v>
      </c>
      <c r="B332" s="48">
        <v>45955</v>
      </c>
      <c r="C332" s="48" t="s">
        <v>134</v>
      </c>
      <c r="D332" s="24" t="s">
        <v>127</v>
      </c>
      <c r="E332" s="55" t="s">
        <v>817</v>
      </c>
      <c r="F332" s="6" t="s">
        <v>78</v>
      </c>
      <c r="G332" s="6" t="s">
        <v>818</v>
      </c>
      <c r="H332" s="6" t="s">
        <v>91</v>
      </c>
      <c r="I332" s="6" t="s">
        <v>99</v>
      </c>
      <c r="J332" s="6" t="s">
        <v>98</v>
      </c>
      <c r="K332" s="6" t="s">
        <v>99</v>
      </c>
      <c r="L332" s="6" t="s">
        <v>117</v>
      </c>
    </row>
    <row r="333" spans="1:12" ht="62.5" customHeight="1" x14ac:dyDescent="0.25">
      <c r="A333" s="99" t="s">
        <v>29</v>
      </c>
      <c r="B333" s="48">
        <v>45956</v>
      </c>
      <c r="C333" s="48" t="s">
        <v>134</v>
      </c>
      <c r="D333" s="24" t="s">
        <v>127</v>
      </c>
      <c r="E333" s="55" t="s">
        <v>819</v>
      </c>
      <c r="F333" s="6" t="s">
        <v>68</v>
      </c>
      <c r="G333" s="6" t="s">
        <v>820</v>
      </c>
      <c r="H333" s="6" t="s">
        <v>145</v>
      </c>
      <c r="I333" s="6" t="s">
        <v>99</v>
      </c>
      <c r="J333" s="6" t="s">
        <v>98</v>
      </c>
      <c r="K333" s="6" t="s">
        <v>99</v>
      </c>
      <c r="L333" s="6" t="s">
        <v>117</v>
      </c>
    </row>
    <row r="334" spans="1:12" s="78" customFormat="1" ht="62.5" customHeight="1" x14ac:dyDescent="0.25">
      <c r="A334" s="99" t="s">
        <v>29</v>
      </c>
      <c r="B334" s="74">
        <v>45957</v>
      </c>
      <c r="C334" s="74" t="s">
        <v>134</v>
      </c>
      <c r="D334" s="75" t="s">
        <v>112</v>
      </c>
      <c r="E334" s="76" t="s">
        <v>821</v>
      </c>
      <c r="F334" s="77" t="s">
        <v>160</v>
      </c>
      <c r="G334" s="77" t="s">
        <v>822</v>
      </c>
      <c r="H334" s="77" t="s">
        <v>87</v>
      </c>
      <c r="I334" s="77" t="s">
        <v>98</v>
      </c>
      <c r="J334" s="77" t="s">
        <v>98</v>
      </c>
      <c r="K334" s="77" t="s">
        <v>99</v>
      </c>
      <c r="L334" s="77" t="s">
        <v>117</v>
      </c>
    </row>
    <row r="335" spans="1:12" ht="150" customHeight="1" x14ac:dyDescent="0.25">
      <c r="A335" s="98" t="s">
        <v>29</v>
      </c>
      <c r="B335" s="42">
        <v>45958</v>
      </c>
      <c r="C335" s="42" t="s">
        <v>565</v>
      </c>
      <c r="D335" s="43" t="s">
        <v>127</v>
      </c>
      <c r="E335" s="53" t="s">
        <v>823</v>
      </c>
      <c r="F335" s="44" t="s">
        <v>720</v>
      </c>
      <c r="G335" s="44" t="s">
        <v>824</v>
      </c>
      <c r="H335" s="44" t="s">
        <v>90</v>
      </c>
      <c r="I335" s="44" t="s">
        <v>99</v>
      </c>
      <c r="J335" s="44" t="s">
        <v>98</v>
      </c>
      <c r="K335" s="44" t="s">
        <v>99</v>
      </c>
      <c r="L335" s="44" t="s">
        <v>117</v>
      </c>
    </row>
    <row r="336" spans="1:12" ht="195.75" customHeight="1" x14ac:dyDescent="0.25">
      <c r="A336" s="98" t="s">
        <v>29</v>
      </c>
      <c r="B336" s="48">
        <v>45958</v>
      </c>
      <c r="C336" s="48" t="s">
        <v>238</v>
      </c>
      <c r="D336" s="24" t="s">
        <v>127</v>
      </c>
      <c r="E336" s="7" t="s">
        <v>825</v>
      </c>
      <c r="F336" s="58" t="s">
        <v>129</v>
      </c>
      <c r="G336" s="6" t="s">
        <v>826</v>
      </c>
      <c r="H336" s="6" t="s">
        <v>85</v>
      </c>
      <c r="I336" s="6" t="s">
        <v>98</v>
      </c>
      <c r="J336" s="6" t="s">
        <v>98</v>
      </c>
      <c r="K336" s="6" t="s">
        <v>99</v>
      </c>
      <c r="L336" s="6" t="s">
        <v>117</v>
      </c>
    </row>
    <row r="337" spans="1:12" ht="100" customHeight="1" x14ac:dyDescent="0.25">
      <c r="A337" s="98" t="s">
        <v>29</v>
      </c>
      <c r="B337" s="48">
        <v>45959</v>
      </c>
      <c r="C337" s="48" t="s">
        <v>118</v>
      </c>
      <c r="D337" s="24" t="s">
        <v>127</v>
      </c>
      <c r="E337" s="55" t="s">
        <v>827</v>
      </c>
      <c r="F337" s="6" t="s">
        <v>720</v>
      </c>
      <c r="G337" s="6" t="s">
        <v>88</v>
      </c>
      <c r="H337" s="6" t="s">
        <v>828</v>
      </c>
      <c r="I337" s="6" t="s">
        <v>99</v>
      </c>
      <c r="J337" s="6" t="s">
        <v>98</v>
      </c>
      <c r="K337" s="6" t="s">
        <v>99</v>
      </c>
      <c r="L337" s="6" t="s">
        <v>117</v>
      </c>
    </row>
    <row r="338" spans="1:12" ht="50.15" customHeight="1" x14ac:dyDescent="0.25">
      <c r="A338" s="99" t="s">
        <v>29</v>
      </c>
      <c r="B338" s="48">
        <v>45961</v>
      </c>
      <c r="C338" s="48" t="s">
        <v>565</v>
      </c>
      <c r="D338" s="24" t="s">
        <v>127</v>
      </c>
      <c r="E338" s="55" t="s">
        <v>829</v>
      </c>
      <c r="F338" s="6" t="s">
        <v>129</v>
      </c>
      <c r="G338" s="70" t="s">
        <v>830</v>
      </c>
      <c r="H338" s="70" t="s">
        <v>90</v>
      </c>
      <c r="I338" s="6" t="s">
        <v>99</v>
      </c>
      <c r="J338" s="6" t="s">
        <v>98</v>
      </c>
      <c r="K338" s="6" t="s">
        <v>99</v>
      </c>
      <c r="L338" s="6" t="s">
        <v>117</v>
      </c>
    </row>
    <row r="339" spans="1:12" ht="75" customHeight="1" x14ac:dyDescent="0.25">
      <c r="A339" s="99" t="s">
        <v>29</v>
      </c>
      <c r="B339" s="48">
        <v>45961</v>
      </c>
      <c r="C339" s="48" t="s">
        <v>111</v>
      </c>
      <c r="D339" s="24" t="s">
        <v>127</v>
      </c>
      <c r="E339" s="55" t="s">
        <v>831</v>
      </c>
      <c r="F339" s="6" t="s">
        <v>129</v>
      </c>
      <c r="G339" s="6" t="s">
        <v>832</v>
      </c>
      <c r="H339" s="70" t="s">
        <v>90</v>
      </c>
      <c r="I339" s="6" t="s">
        <v>99</v>
      </c>
      <c r="J339" s="6" t="s">
        <v>98</v>
      </c>
      <c r="K339" s="6" t="s">
        <v>99</v>
      </c>
      <c r="L339" s="6" t="s">
        <v>117</v>
      </c>
    </row>
    <row r="340" spans="1:12" ht="75" customHeight="1" x14ac:dyDescent="0.25">
      <c r="A340" s="99" t="s">
        <v>30</v>
      </c>
      <c r="B340" s="48">
        <v>45962</v>
      </c>
      <c r="C340" s="48" t="s">
        <v>134</v>
      </c>
      <c r="D340" s="24" t="s">
        <v>127</v>
      </c>
      <c r="E340" s="53" t="s">
        <v>833</v>
      </c>
      <c r="F340" s="6" t="s">
        <v>64</v>
      </c>
      <c r="G340" s="6" t="s">
        <v>834</v>
      </c>
      <c r="H340" s="6" t="s">
        <v>91</v>
      </c>
      <c r="I340" s="6" t="s">
        <v>99</v>
      </c>
      <c r="J340" s="6" t="s">
        <v>98</v>
      </c>
      <c r="K340" s="6" t="s">
        <v>99</v>
      </c>
      <c r="L340" s="6" t="s">
        <v>117</v>
      </c>
    </row>
    <row r="341" spans="1:12" ht="160.5" customHeight="1" x14ac:dyDescent="0.25">
      <c r="A341" s="99" t="s">
        <v>30</v>
      </c>
      <c r="B341" s="42">
        <v>45963</v>
      </c>
      <c r="C341" s="42" t="s">
        <v>835</v>
      </c>
      <c r="D341" s="24" t="s">
        <v>127</v>
      </c>
      <c r="E341" s="53" t="s">
        <v>836</v>
      </c>
      <c r="F341" s="59" t="s">
        <v>837</v>
      </c>
      <c r="G341" s="59" t="s">
        <v>838</v>
      </c>
      <c r="H341" s="58" t="s">
        <v>131</v>
      </c>
      <c r="I341" s="44" t="s">
        <v>99</v>
      </c>
      <c r="J341" s="44" t="s">
        <v>98</v>
      </c>
      <c r="K341" s="44" t="s">
        <v>99</v>
      </c>
      <c r="L341" s="44" t="s">
        <v>117</v>
      </c>
    </row>
    <row r="342" spans="1:12" ht="80.25" customHeight="1" x14ac:dyDescent="0.25">
      <c r="A342" s="99" t="s">
        <v>30</v>
      </c>
      <c r="B342" s="42">
        <v>45967</v>
      </c>
      <c r="C342" s="48" t="s">
        <v>111</v>
      </c>
      <c r="D342" s="24" t="s">
        <v>116</v>
      </c>
      <c r="E342" s="60" t="s">
        <v>839</v>
      </c>
      <c r="F342" s="59" t="s">
        <v>73</v>
      </c>
      <c r="G342" s="58" t="s">
        <v>840</v>
      </c>
      <c r="H342" s="6" t="s">
        <v>91</v>
      </c>
      <c r="I342" s="6" t="s">
        <v>98</v>
      </c>
      <c r="J342" s="6" t="s">
        <v>98</v>
      </c>
      <c r="K342" s="6" t="s">
        <v>99</v>
      </c>
      <c r="L342" s="6" t="s">
        <v>117</v>
      </c>
    </row>
    <row r="343" spans="1:12" ht="75" customHeight="1" x14ac:dyDescent="0.25">
      <c r="A343" s="99" t="s">
        <v>30</v>
      </c>
      <c r="B343" s="42">
        <v>45968</v>
      </c>
      <c r="C343" s="42" t="s">
        <v>111</v>
      </c>
      <c r="D343" s="43" t="s">
        <v>112</v>
      </c>
      <c r="E343" s="53" t="s">
        <v>841</v>
      </c>
      <c r="F343" s="44" t="s">
        <v>160</v>
      </c>
      <c r="G343" s="44" t="s">
        <v>842</v>
      </c>
      <c r="H343" s="44" t="s">
        <v>88</v>
      </c>
      <c r="I343" s="44" t="s">
        <v>98</v>
      </c>
      <c r="J343" s="44" t="s">
        <v>99</v>
      </c>
      <c r="K343" s="44" t="s">
        <v>98</v>
      </c>
      <c r="L343" s="44" t="s">
        <v>843</v>
      </c>
    </row>
    <row r="344" spans="1:12" ht="246.65" customHeight="1" x14ac:dyDescent="0.25">
      <c r="A344" s="99" t="s">
        <v>30</v>
      </c>
      <c r="B344" s="42">
        <v>45972</v>
      </c>
      <c r="C344" s="42" t="s">
        <v>111</v>
      </c>
      <c r="D344" s="42" t="s">
        <v>163</v>
      </c>
      <c r="E344" s="53" t="s">
        <v>844</v>
      </c>
      <c r="F344" s="44" t="s">
        <v>845</v>
      </c>
      <c r="G344" s="44" t="s">
        <v>846</v>
      </c>
      <c r="H344" s="44" t="s">
        <v>87</v>
      </c>
      <c r="I344" s="44" t="s">
        <v>99</v>
      </c>
      <c r="J344" s="44" t="s">
        <v>98</v>
      </c>
      <c r="K344" s="44" t="s">
        <v>99</v>
      </c>
      <c r="L344" s="44" t="s">
        <v>117</v>
      </c>
    </row>
    <row r="345" spans="1:12" ht="37.5" customHeight="1" x14ac:dyDescent="0.25">
      <c r="A345" s="99" t="s">
        <v>30</v>
      </c>
      <c r="B345" s="42">
        <v>45972</v>
      </c>
      <c r="C345" s="48" t="s">
        <v>565</v>
      </c>
      <c r="D345" s="24" t="s">
        <v>127</v>
      </c>
      <c r="E345" s="55" t="s">
        <v>847</v>
      </c>
      <c r="F345" s="6" t="s">
        <v>79</v>
      </c>
      <c r="G345" s="6" t="s">
        <v>848</v>
      </c>
      <c r="H345" s="6" t="s">
        <v>90</v>
      </c>
      <c r="I345" s="6" t="s">
        <v>99</v>
      </c>
      <c r="J345" s="6" t="s">
        <v>98</v>
      </c>
      <c r="K345" s="6" t="s">
        <v>99</v>
      </c>
      <c r="L345" s="6" t="s">
        <v>117</v>
      </c>
    </row>
    <row r="346" spans="1:12" ht="195.75" customHeight="1" x14ac:dyDescent="0.25">
      <c r="A346" s="99" t="s">
        <v>30</v>
      </c>
      <c r="B346" s="48">
        <v>45972</v>
      </c>
      <c r="C346" s="48" t="s">
        <v>849</v>
      </c>
      <c r="D346" s="24" t="s">
        <v>127</v>
      </c>
      <c r="E346" s="55" t="s">
        <v>850</v>
      </c>
      <c r="F346" s="6" t="s">
        <v>64</v>
      </c>
      <c r="G346" s="6" t="s">
        <v>851</v>
      </c>
      <c r="H346" s="6" t="s">
        <v>131</v>
      </c>
      <c r="I346" s="6" t="s">
        <v>99</v>
      </c>
      <c r="J346" s="6" t="s">
        <v>98</v>
      </c>
      <c r="K346" s="6" t="s">
        <v>99</v>
      </c>
      <c r="L346" s="6" t="s">
        <v>117</v>
      </c>
    </row>
    <row r="347" spans="1:12" ht="62.5" customHeight="1" x14ac:dyDescent="0.25">
      <c r="A347" s="99" t="s">
        <v>30</v>
      </c>
      <c r="B347" s="42">
        <v>45973</v>
      </c>
      <c r="C347" s="48" t="s">
        <v>134</v>
      </c>
      <c r="D347" s="43" t="s">
        <v>258</v>
      </c>
      <c r="E347" s="53" t="s">
        <v>852</v>
      </c>
      <c r="F347" s="44" t="s">
        <v>129</v>
      </c>
      <c r="G347" s="44" t="s">
        <v>853</v>
      </c>
      <c r="H347" s="44" t="s">
        <v>88</v>
      </c>
      <c r="I347" s="44" t="s">
        <v>99</v>
      </c>
      <c r="J347" s="44" t="s">
        <v>99</v>
      </c>
      <c r="K347" s="44" t="s">
        <v>98</v>
      </c>
      <c r="L347" s="44" t="s">
        <v>854</v>
      </c>
    </row>
    <row r="348" spans="1:12" ht="52" customHeight="1" x14ac:dyDescent="0.25">
      <c r="A348" s="99" t="s">
        <v>30</v>
      </c>
      <c r="B348" s="48">
        <v>45975</v>
      </c>
      <c r="C348" s="48" t="s">
        <v>111</v>
      </c>
      <c r="D348" s="24" t="s">
        <v>258</v>
      </c>
      <c r="E348" s="55" t="s">
        <v>855</v>
      </c>
      <c r="F348" s="6" t="s">
        <v>73</v>
      </c>
      <c r="G348" s="59" t="s">
        <v>856</v>
      </c>
      <c r="H348" s="6" t="s">
        <v>94</v>
      </c>
      <c r="I348" s="6" t="s">
        <v>99</v>
      </c>
      <c r="J348" s="6" t="s">
        <v>98</v>
      </c>
      <c r="K348" s="6" t="s">
        <v>99</v>
      </c>
      <c r="L348" s="6" t="s">
        <v>117</v>
      </c>
    </row>
    <row r="349" spans="1:12" ht="225" customHeight="1" x14ac:dyDescent="0.25">
      <c r="A349" s="99" t="s">
        <v>30</v>
      </c>
      <c r="B349" s="48">
        <v>45975</v>
      </c>
      <c r="C349" s="48" t="s">
        <v>134</v>
      </c>
      <c r="D349" s="24" t="s">
        <v>112</v>
      </c>
      <c r="E349" s="55" t="s">
        <v>857</v>
      </c>
      <c r="F349" s="6" t="s">
        <v>82</v>
      </c>
      <c r="G349" s="6" t="s">
        <v>858</v>
      </c>
      <c r="H349" s="6" t="s">
        <v>94</v>
      </c>
      <c r="I349" s="6" t="s">
        <v>98</v>
      </c>
      <c r="J349" s="6" t="s">
        <v>99</v>
      </c>
      <c r="K349" s="6" t="s">
        <v>98</v>
      </c>
      <c r="L349" s="6" t="s">
        <v>859</v>
      </c>
    </row>
    <row r="350" spans="1:12" ht="100" customHeight="1" x14ac:dyDescent="0.25">
      <c r="A350" s="99" t="s">
        <v>30</v>
      </c>
      <c r="B350" s="42">
        <v>45977</v>
      </c>
      <c r="C350" s="48" t="s">
        <v>134</v>
      </c>
      <c r="D350" s="43" t="s">
        <v>112</v>
      </c>
      <c r="E350" s="45" t="s">
        <v>860</v>
      </c>
      <c r="F350" s="44" t="s">
        <v>64</v>
      </c>
      <c r="G350" s="44" t="s">
        <v>861</v>
      </c>
      <c r="H350" s="44" t="s">
        <v>862</v>
      </c>
      <c r="I350" s="44" t="s">
        <v>98</v>
      </c>
      <c r="J350" s="44" t="s">
        <v>98</v>
      </c>
      <c r="K350" s="44" t="s">
        <v>99</v>
      </c>
      <c r="L350" s="44" t="s">
        <v>117</v>
      </c>
    </row>
    <row r="351" spans="1:12" ht="150" customHeight="1" x14ac:dyDescent="0.25">
      <c r="A351" s="99" t="s">
        <v>30</v>
      </c>
      <c r="B351" s="42">
        <v>45978</v>
      </c>
      <c r="C351" s="42" t="s">
        <v>111</v>
      </c>
      <c r="D351" s="43" t="s">
        <v>112</v>
      </c>
      <c r="E351" s="53" t="s">
        <v>863</v>
      </c>
      <c r="F351" s="44" t="s">
        <v>174</v>
      </c>
      <c r="G351" s="44" t="s">
        <v>864</v>
      </c>
      <c r="H351" s="44" t="s">
        <v>94</v>
      </c>
      <c r="I351" s="44" t="s">
        <v>98</v>
      </c>
      <c r="J351" s="44" t="s">
        <v>99</v>
      </c>
      <c r="K351" s="44" t="s">
        <v>98</v>
      </c>
      <c r="L351" s="59" t="s">
        <v>865</v>
      </c>
    </row>
    <row r="352" spans="1:12" ht="50.15" customHeight="1" x14ac:dyDescent="0.25">
      <c r="A352" s="99" t="s">
        <v>30</v>
      </c>
      <c r="B352" s="42">
        <v>45979</v>
      </c>
      <c r="C352" s="42" t="s">
        <v>134</v>
      </c>
      <c r="D352" s="43" t="s">
        <v>127</v>
      </c>
      <c r="E352" s="53" t="s">
        <v>866</v>
      </c>
      <c r="F352" s="44" t="s">
        <v>64</v>
      </c>
      <c r="G352" s="58" t="s">
        <v>867</v>
      </c>
      <c r="H352" s="44" t="s">
        <v>91</v>
      </c>
      <c r="I352" s="44" t="s">
        <v>98</v>
      </c>
      <c r="J352" s="44" t="s">
        <v>98</v>
      </c>
      <c r="K352" s="44" t="s">
        <v>99</v>
      </c>
      <c r="L352" s="44" t="s">
        <v>117</v>
      </c>
    </row>
    <row r="353" spans="1:12" ht="112.5" customHeight="1" x14ac:dyDescent="0.25">
      <c r="A353" s="99" t="s">
        <v>30</v>
      </c>
      <c r="B353" s="42">
        <v>45979</v>
      </c>
      <c r="C353" s="42" t="s">
        <v>134</v>
      </c>
      <c r="D353" s="24" t="s">
        <v>112</v>
      </c>
      <c r="E353" s="55" t="s">
        <v>868</v>
      </c>
      <c r="F353" s="89" t="s">
        <v>65</v>
      </c>
      <c r="G353" s="70" t="s">
        <v>869</v>
      </c>
      <c r="H353" s="6" t="s">
        <v>862</v>
      </c>
      <c r="I353" s="6" t="s">
        <v>98</v>
      </c>
      <c r="J353" s="6" t="s">
        <v>98</v>
      </c>
      <c r="K353" s="6" t="s">
        <v>99</v>
      </c>
      <c r="L353" s="44" t="s">
        <v>117</v>
      </c>
    </row>
    <row r="354" spans="1:12" ht="169.5" customHeight="1" x14ac:dyDescent="0.25">
      <c r="A354" s="99" t="s">
        <v>30</v>
      </c>
      <c r="B354" s="48">
        <v>45980</v>
      </c>
      <c r="C354" s="42" t="s">
        <v>134</v>
      </c>
      <c r="D354" s="43" t="s">
        <v>127</v>
      </c>
      <c r="E354" s="7" t="s">
        <v>870</v>
      </c>
      <c r="F354" s="44" t="s">
        <v>64</v>
      </c>
      <c r="G354" s="6" t="s">
        <v>871</v>
      </c>
      <c r="H354" s="6" t="s">
        <v>92</v>
      </c>
      <c r="I354" s="6" t="s">
        <v>99</v>
      </c>
      <c r="J354" s="6" t="s">
        <v>99</v>
      </c>
      <c r="K354" s="6" t="s">
        <v>98</v>
      </c>
      <c r="L354" s="58" t="s">
        <v>872</v>
      </c>
    </row>
    <row r="355" spans="1:12" ht="100" customHeight="1" x14ac:dyDescent="0.25">
      <c r="A355" s="99" t="s">
        <v>30</v>
      </c>
      <c r="B355" s="48">
        <v>45982</v>
      </c>
      <c r="C355" s="42" t="s">
        <v>134</v>
      </c>
      <c r="D355" s="43" t="s">
        <v>127</v>
      </c>
      <c r="E355" s="55" t="s">
        <v>873</v>
      </c>
      <c r="F355" s="6" t="s">
        <v>74</v>
      </c>
      <c r="G355" s="6" t="s">
        <v>133</v>
      </c>
      <c r="H355" s="6" t="s">
        <v>86</v>
      </c>
      <c r="I355" s="6" t="s">
        <v>99</v>
      </c>
      <c r="J355" s="6" t="s">
        <v>98</v>
      </c>
      <c r="K355" s="6" t="s">
        <v>99</v>
      </c>
      <c r="L355" s="6" t="s">
        <v>117</v>
      </c>
    </row>
    <row r="356" spans="1:12" ht="171.75" customHeight="1" x14ac:dyDescent="0.25">
      <c r="A356" s="99" t="s">
        <v>30</v>
      </c>
      <c r="B356" s="48">
        <v>45984</v>
      </c>
      <c r="C356" s="42" t="s">
        <v>111</v>
      </c>
      <c r="D356" s="43" t="s">
        <v>127</v>
      </c>
      <c r="E356" s="55" t="s">
        <v>874</v>
      </c>
      <c r="F356" s="70" t="s">
        <v>73</v>
      </c>
      <c r="G356" s="89" t="s">
        <v>875</v>
      </c>
      <c r="H356" s="6" t="s">
        <v>131</v>
      </c>
      <c r="I356" s="6" t="s">
        <v>98</v>
      </c>
      <c r="J356" s="6" t="s">
        <v>98</v>
      </c>
      <c r="K356" s="6" t="s">
        <v>99</v>
      </c>
      <c r="L356" s="6" t="s">
        <v>117</v>
      </c>
    </row>
    <row r="357" spans="1:12" ht="113.25" customHeight="1" x14ac:dyDescent="0.25">
      <c r="A357" s="99" t="s">
        <v>30</v>
      </c>
      <c r="B357" s="48">
        <v>45984</v>
      </c>
      <c r="C357" s="48" t="s">
        <v>150</v>
      </c>
      <c r="D357" s="24" t="s">
        <v>112</v>
      </c>
      <c r="E357" s="55" t="s">
        <v>876</v>
      </c>
      <c r="F357" s="6" t="s">
        <v>82</v>
      </c>
      <c r="G357" s="6" t="s">
        <v>877</v>
      </c>
      <c r="H357" s="70" t="s">
        <v>87</v>
      </c>
      <c r="I357" s="6" t="s">
        <v>98</v>
      </c>
      <c r="J357" s="6" t="s">
        <v>99</v>
      </c>
      <c r="K357" s="6" t="s">
        <v>98</v>
      </c>
      <c r="L357" s="6" t="s">
        <v>878</v>
      </c>
    </row>
    <row r="358" spans="1:12" ht="75.75" customHeight="1" x14ac:dyDescent="0.25">
      <c r="A358" s="99" t="s">
        <v>30</v>
      </c>
      <c r="B358" s="48">
        <v>45985</v>
      </c>
      <c r="C358" s="48" t="s">
        <v>118</v>
      </c>
      <c r="D358" s="43" t="s">
        <v>127</v>
      </c>
      <c r="E358" s="55" t="s">
        <v>879</v>
      </c>
      <c r="F358" s="70" t="s">
        <v>79</v>
      </c>
      <c r="G358" s="89" t="s">
        <v>251</v>
      </c>
      <c r="H358" s="89" t="s">
        <v>153</v>
      </c>
      <c r="I358" s="6" t="s">
        <v>99</v>
      </c>
      <c r="J358" s="6" t="s">
        <v>98</v>
      </c>
      <c r="K358" s="6" t="s">
        <v>99</v>
      </c>
      <c r="L358" s="6" t="s">
        <v>117</v>
      </c>
    </row>
    <row r="359" spans="1:12" ht="62.5" customHeight="1" x14ac:dyDescent="0.25">
      <c r="A359" s="99" t="s">
        <v>30</v>
      </c>
      <c r="B359" s="48">
        <v>45986</v>
      </c>
      <c r="C359" s="48" t="s">
        <v>565</v>
      </c>
      <c r="D359" s="43" t="s">
        <v>127</v>
      </c>
      <c r="E359" s="55" t="s">
        <v>880</v>
      </c>
      <c r="F359" s="58" t="s">
        <v>129</v>
      </c>
      <c r="G359" s="58" t="s">
        <v>848</v>
      </c>
      <c r="H359" s="6" t="s">
        <v>86</v>
      </c>
      <c r="I359" s="6" t="s">
        <v>99</v>
      </c>
      <c r="J359" s="6" t="s">
        <v>98</v>
      </c>
      <c r="K359" s="6" t="s">
        <v>99</v>
      </c>
      <c r="L359" s="6" t="s">
        <v>117</v>
      </c>
    </row>
    <row r="360" spans="1:12" ht="74.25" customHeight="1" x14ac:dyDescent="0.25">
      <c r="A360" s="99" t="s">
        <v>30</v>
      </c>
      <c r="B360" s="42">
        <v>45987</v>
      </c>
      <c r="C360" s="42" t="s">
        <v>881</v>
      </c>
      <c r="D360" s="43" t="s">
        <v>119</v>
      </c>
      <c r="E360" s="53" t="s">
        <v>882</v>
      </c>
      <c r="F360" s="70" t="s">
        <v>77</v>
      </c>
      <c r="G360" s="70" t="s">
        <v>883</v>
      </c>
      <c r="H360" s="70" t="s">
        <v>92</v>
      </c>
      <c r="I360" s="44" t="s">
        <v>98</v>
      </c>
      <c r="J360" s="44" t="s">
        <v>99</v>
      </c>
      <c r="K360" s="44" t="s">
        <v>98</v>
      </c>
      <c r="L360" s="89" t="s">
        <v>884</v>
      </c>
    </row>
    <row r="361" spans="1:12" ht="110.25" customHeight="1" x14ac:dyDescent="0.25">
      <c r="A361" s="99" t="s">
        <v>30</v>
      </c>
      <c r="B361" s="42">
        <v>45987</v>
      </c>
      <c r="C361" s="48" t="s">
        <v>881</v>
      </c>
      <c r="D361" s="24" t="s">
        <v>112</v>
      </c>
      <c r="E361" s="55" t="s">
        <v>885</v>
      </c>
      <c r="F361" s="6" t="s">
        <v>886</v>
      </c>
      <c r="G361" s="6" t="s">
        <v>887</v>
      </c>
      <c r="H361" s="89" t="s">
        <v>88</v>
      </c>
      <c r="I361" s="6" t="s">
        <v>98</v>
      </c>
      <c r="J361" s="6" t="s">
        <v>99</v>
      </c>
      <c r="K361" s="6" t="s">
        <v>98</v>
      </c>
      <c r="L361" s="6" t="s">
        <v>888</v>
      </c>
    </row>
    <row r="362" spans="1:12" ht="125.15" customHeight="1" x14ac:dyDescent="0.25">
      <c r="A362" s="99" t="s">
        <v>30</v>
      </c>
      <c r="B362" s="42">
        <v>45990</v>
      </c>
      <c r="C362" s="48" t="s">
        <v>889</v>
      </c>
      <c r="D362" s="24" t="s">
        <v>127</v>
      </c>
      <c r="E362" s="55" t="s">
        <v>890</v>
      </c>
      <c r="F362" s="6" t="s">
        <v>72</v>
      </c>
      <c r="G362" s="6" t="s">
        <v>891</v>
      </c>
      <c r="H362" s="59" t="s">
        <v>90</v>
      </c>
      <c r="I362" s="6" t="s">
        <v>99</v>
      </c>
      <c r="J362" s="6" t="s">
        <v>99</v>
      </c>
      <c r="K362" s="6" t="s">
        <v>98</v>
      </c>
      <c r="L362" s="6" t="s">
        <v>892</v>
      </c>
    </row>
    <row r="363" spans="1:12" ht="130.5" customHeight="1" x14ac:dyDescent="0.25">
      <c r="A363" s="99" t="s">
        <v>30</v>
      </c>
      <c r="B363" s="42">
        <v>45991</v>
      </c>
      <c r="C363" s="48" t="s">
        <v>881</v>
      </c>
      <c r="D363" s="24" t="s">
        <v>163</v>
      </c>
      <c r="E363" s="55" t="s">
        <v>893</v>
      </c>
      <c r="F363" s="6" t="s">
        <v>73</v>
      </c>
      <c r="G363" s="6" t="s">
        <v>177</v>
      </c>
      <c r="H363" s="6" t="s">
        <v>177</v>
      </c>
      <c r="I363" s="6" t="s">
        <v>99</v>
      </c>
      <c r="J363" s="6" t="s">
        <v>98</v>
      </c>
      <c r="K363" s="6" t="s">
        <v>99</v>
      </c>
      <c r="L363" s="6" t="s">
        <v>117</v>
      </c>
    </row>
    <row r="364" spans="1:12" ht="112.5" customHeight="1" x14ac:dyDescent="0.25">
      <c r="A364" s="99" t="s">
        <v>30</v>
      </c>
      <c r="B364" s="48">
        <v>45991</v>
      </c>
      <c r="C364" s="48" t="s">
        <v>134</v>
      </c>
      <c r="D364" s="24" t="s">
        <v>163</v>
      </c>
      <c r="E364" s="55" t="s">
        <v>894</v>
      </c>
      <c r="F364" s="70" t="s">
        <v>77</v>
      </c>
      <c r="G364" s="59" t="s">
        <v>895</v>
      </c>
      <c r="H364" s="6" t="s">
        <v>91</v>
      </c>
      <c r="I364" s="6" t="s">
        <v>99</v>
      </c>
      <c r="J364" s="6" t="s">
        <v>98</v>
      </c>
      <c r="K364" s="6" t="s">
        <v>99</v>
      </c>
      <c r="L364" s="6" t="s">
        <v>117</v>
      </c>
    </row>
    <row r="365" spans="1:12" ht="87.65" customHeight="1" x14ac:dyDescent="0.25">
      <c r="A365" s="99" t="s">
        <v>30</v>
      </c>
      <c r="B365" s="42">
        <v>45991</v>
      </c>
      <c r="C365" s="42" t="s">
        <v>565</v>
      </c>
      <c r="D365" s="43" t="s">
        <v>127</v>
      </c>
      <c r="E365" s="53" t="s">
        <v>896</v>
      </c>
      <c r="F365" s="44" t="s">
        <v>73</v>
      </c>
      <c r="G365" s="44" t="s">
        <v>897</v>
      </c>
      <c r="H365" s="44" t="s">
        <v>86</v>
      </c>
      <c r="I365" s="44" t="s">
        <v>98</v>
      </c>
      <c r="J365" s="44" t="s">
        <v>98</v>
      </c>
      <c r="K365" s="44" t="s">
        <v>99</v>
      </c>
      <c r="L365" s="44" t="s">
        <v>117</v>
      </c>
    </row>
    <row r="366" spans="1:12" ht="64.5" customHeight="1" x14ac:dyDescent="0.25">
      <c r="A366" s="99" t="s">
        <v>30</v>
      </c>
      <c r="B366" s="48">
        <v>45991</v>
      </c>
      <c r="C366" s="42" t="s">
        <v>565</v>
      </c>
      <c r="D366" s="43" t="s">
        <v>127</v>
      </c>
      <c r="E366" s="55" t="s">
        <v>898</v>
      </c>
      <c r="F366" s="6" t="s">
        <v>64</v>
      </c>
      <c r="G366" s="6" t="s">
        <v>899</v>
      </c>
      <c r="H366" s="6" t="s">
        <v>131</v>
      </c>
      <c r="I366" s="6" t="s">
        <v>99</v>
      </c>
      <c r="J366" s="6" t="s">
        <v>98</v>
      </c>
      <c r="K366" s="6" t="s">
        <v>99</v>
      </c>
      <c r="L366" s="6" t="s">
        <v>117</v>
      </c>
    </row>
    <row r="367" spans="1:12" ht="223.5" customHeight="1" x14ac:dyDescent="0.25">
      <c r="A367" s="99" t="s">
        <v>1</v>
      </c>
      <c r="B367" s="42">
        <v>45992</v>
      </c>
      <c r="C367" s="42" t="s">
        <v>111</v>
      </c>
      <c r="D367" s="58" t="s">
        <v>258</v>
      </c>
      <c r="E367" s="53" t="s">
        <v>900</v>
      </c>
      <c r="F367" s="59" t="s">
        <v>901</v>
      </c>
      <c r="G367" s="58" t="s">
        <v>902</v>
      </c>
      <c r="H367" s="59" t="s">
        <v>87</v>
      </c>
      <c r="I367" s="44" t="s">
        <v>98</v>
      </c>
      <c r="J367" s="44" t="s">
        <v>98</v>
      </c>
      <c r="K367" s="44" t="s">
        <v>99</v>
      </c>
      <c r="L367" s="44" t="s">
        <v>117</v>
      </c>
    </row>
    <row r="368" spans="1:12" ht="137.5" customHeight="1" x14ac:dyDescent="0.25">
      <c r="A368" s="99" t="s">
        <v>1</v>
      </c>
      <c r="B368" s="48">
        <v>45995</v>
      </c>
      <c r="C368" s="48" t="s">
        <v>118</v>
      </c>
      <c r="D368" s="24" t="s">
        <v>116</v>
      </c>
      <c r="E368" s="55" t="s">
        <v>903</v>
      </c>
      <c r="F368" s="59" t="s">
        <v>114</v>
      </c>
      <c r="G368" s="6" t="s">
        <v>904</v>
      </c>
      <c r="H368" s="6" t="s">
        <v>91</v>
      </c>
      <c r="I368" s="6" t="s">
        <v>99</v>
      </c>
      <c r="J368" s="6" t="s">
        <v>99</v>
      </c>
      <c r="K368" s="6" t="s">
        <v>98</v>
      </c>
      <c r="L368" s="6" t="s">
        <v>905</v>
      </c>
    </row>
    <row r="369" spans="1:12" ht="140.25" customHeight="1" x14ac:dyDescent="0.25">
      <c r="A369" s="99" t="s">
        <v>1</v>
      </c>
      <c r="B369" s="42">
        <v>45996</v>
      </c>
      <c r="C369" s="42" t="s">
        <v>134</v>
      </c>
      <c r="D369" s="43" t="s">
        <v>116</v>
      </c>
      <c r="E369" s="53" t="s">
        <v>906</v>
      </c>
      <c r="F369" s="59" t="s">
        <v>64</v>
      </c>
      <c r="G369" s="44" t="s">
        <v>907</v>
      </c>
      <c r="H369" s="44" t="s">
        <v>153</v>
      </c>
      <c r="I369" s="44" t="s">
        <v>99</v>
      </c>
      <c r="J369" s="44" t="s">
        <v>98</v>
      </c>
      <c r="K369" s="44" t="s">
        <v>99</v>
      </c>
      <c r="L369" s="44" t="s">
        <v>117</v>
      </c>
    </row>
    <row r="370" spans="1:12" ht="87.65" customHeight="1" x14ac:dyDescent="0.25">
      <c r="A370" s="99" t="s">
        <v>1</v>
      </c>
      <c r="B370" s="48">
        <v>45998</v>
      </c>
      <c r="C370" s="48" t="s">
        <v>111</v>
      </c>
      <c r="D370" s="24" t="s">
        <v>116</v>
      </c>
      <c r="E370" s="7" t="s">
        <v>908</v>
      </c>
      <c r="F370" s="6" t="s">
        <v>114</v>
      </c>
      <c r="G370" s="6" t="s">
        <v>909</v>
      </c>
      <c r="H370" s="6" t="s">
        <v>910</v>
      </c>
      <c r="I370" s="6" t="s">
        <v>99</v>
      </c>
      <c r="J370" s="6" t="s">
        <v>98</v>
      </c>
      <c r="K370" s="6" t="s">
        <v>99</v>
      </c>
      <c r="L370" s="6" t="s">
        <v>117</v>
      </c>
    </row>
    <row r="371" spans="1:12" ht="104.25" customHeight="1" x14ac:dyDescent="0.25">
      <c r="A371" s="99" t="s">
        <v>1</v>
      </c>
      <c r="B371" s="48">
        <v>46000</v>
      </c>
      <c r="C371" s="48" t="s">
        <v>111</v>
      </c>
      <c r="D371" s="24" t="s">
        <v>116</v>
      </c>
      <c r="E371" s="7" t="s">
        <v>911</v>
      </c>
      <c r="F371" s="6" t="s">
        <v>73</v>
      </c>
      <c r="G371" s="59" t="s">
        <v>912</v>
      </c>
      <c r="H371" s="6" t="s">
        <v>131</v>
      </c>
      <c r="I371" s="6" t="s">
        <v>99</v>
      </c>
      <c r="J371" s="6" t="s">
        <v>98</v>
      </c>
      <c r="K371" s="6" t="s">
        <v>99</v>
      </c>
      <c r="L371" s="6" t="s">
        <v>117</v>
      </c>
    </row>
    <row r="372" spans="1:12" ht="112.5" customHeight="1" x14ac:dyDescent="0.25">
      <c r="A372" s="99" t="s">
        <v>1</v>
      </c>
      <c r="B372" s="48">
        <v>46000</v>
      </c>
      <c r="C372" s="48" t="s">
        <v>150</v>
      </c>
      <c r="D372" s="24" t="s">
        <v>116</v>
      </c>
      <c r="E372" s="55" t="s">
        <v>913</v>
      </c>
      <c r="F372" s="6" t="s">
        <v>901</v>
      </c>
      <c r="G372" s="6" t="s">
        <v>914</v>
      </c>
      <c r="H372" s="6" t="s">
        <v>87</v>
      </c>
      <c r="I372" s="6" t="s">
        <v>98</v>
      </c>
      <c r="J372" s="6" t="s">
        <v>99</v>
      </c>
      <c r="K372" s="6" t="s">
        <v>98</v>
      </c>
      <c r="L372" s="6" t="s">
        <v>915</v>
      </c>
    </row>
    <row r="373" spans="1:12" ht="57.65" customHeight="1" x14ac:dyDescent="0.25">
      <c r="A373" s="99" t="s">
        <v>1</v>
      </c>
      <c r="B373" s="48">
        <v>46001</v>
      </c>
      <c r="C373" s="48" t="s">
        <v>111</v>
      </c>
      <c r="D373" s="24" t="s">
        <v>112</v>
      </c>
      <c r="E373" s="7" t="s">
        <v>916</v>
      </c>
      <c r="F373" s="6" t="s">
        <v>82</v>
      </c>
      <c r="G373" s="6" t="s">
        <v>917</v>
      </c>
      <c r="H373" s="6" t="s">
        <v>698</v>
      </c>
      <c r="I373" s="6" t="s">
        <v>99</v>
      </c>
      <c r="J373" s="6" t="s">
        <v>99</v>
      </c>
      <c r="K373" s="6" t="s">
        <v>98</v>
      </c>
      <c r="L373" s="6" t="s">
        <v>918</v>
      </c>
    </row>
    <row r="374" spans="1:12" ht="119.15" customHeight="1" x14ac:dyDescent="0.25">
      <c r="A374" s="99" t="s">
        <v>1</v>
      </c>
      <c r="B374" s="48">
        <v>46001</v>
      </c>
      <c r="C374" s="48" t="s">
        <v>111</v>
      </c>
      <c r="D374" s="24" t="s">
        <v>112</v>
      </c>
      <c r="E374" s="55" t="s">
        <v>919</v>
      </c>
      <c r="F374" s="6" t="s">
        <v>82</v>
      </c>
      <c r="G374" s="6" t="s">
        <v>920</v>
      </c>
      <c r="H374" s="6" t="s">
        <v>698</v>
      </c>
      <c r="I374" s="6" t="s">
        <v>98</v>
      </c>
      <c r="J374" s="6" t="s">
        <v>99</v>
      </c>
      <c r="K374" s="6" t="s">
        <v>98</v>
      </c>
      <c r="L374" s="6" t="s">
        <v>921</v>
      </c>
    </row>
    <row r="375" spans="1:12" ht="92.25" customHeight="1" x14ac:dyDescent="0.25">
      <c r="A375" s="99" t="s">
        <v>1</v>
      </c>
      <c r="B375" s="42">
        <v>46003</v>
      </c>
      <c r="C375" s="48" t="s">
        <v>150</v>
      </c>
      <c r="D375" s="43" t="s">
        <v>116</v>
      </c>
      <c r="E375" s="45" t="s">
        <v>922</v>
      </c>
      <c r="F375" s="59" t="s">
        <v>73</v>
      </c>
      <c r="G375" s="44" t="s">
        <v>177</v>
      </c>
      <c r="H375" s="44" t="s">
        <v>177</v>
      </c>
      <c r="I375" s="44" t="s">
        <v>99</v>
      </c>
      <c r="J375" s="44" t="s">
        <v>98</v>
      </c>
      <c r="K375" s="44" t="s">
        <v>99</v>
      </c>
      <c r="L375" s="44" t="s">
        <v>117</v>
      </c>
    </row>
    <row r="376" spans="1:12" ht="136.5" customHeight="1" x14ac:dyDescent="0.25">
      <c r="A376" s="99" t="s">
        <v>1</v>
      </c>
      <c r="B376" s="42">
        <v>46004</v>
      </c>
      <c r="C376" s="42" t="s">
        <v>134</v>
      </c>
      <c r="D376" s="43" t="s">
        <v>116</v>
      </c>
      <c r="E376" s="45" t="s">
        <v>923</v>
      </c>
      <c r="F376" s="44" t="s">
        <v>64</v>
      </c>
      <c r="G376" s="44" t="s">
        <v>515</v>
      </c>
      <c r="H376" s="44" t="s">
        <v>91</v>
      </c>
      <c r="I376" s="44" t="s">
        <v>98</v>
      </c>
      <c r="J376" s="44" t="s">
        <v>98</v>
      </c>
      <c r="K376" s="44" t="s">
        <v>99</v>
      </c>
      <c r="L376" s="44" t="s">
        <v>117</v>
      </c>
    </row>
    <row r="377" spans="1:12" ht="180.75" customHeight="1" x14ac:dyDescent="0.25">
      <c r="A377" s="99" t="s">
        <v>1</v>
      </c>
      <c r="B377" s="48">
        <v>46004</v>
      </c>
      <c r="C377" s="48" t="s">
        <v>118</v>
      </c>
      <c r="D377" s="24" t="s">
        <v>116</v>
      </c>
      <c r="E377" s="7" t="s">
        <v>924</v>
      </c>
      <c r="F377" s="59" t="s">
        <v>73</v>
      </c>
      <c r="G377" s="6" t="s">
        <v>925</v>
      </c>
      <c r="H377" s="6" t="s">
        <v>926</v>
      </c>
      <c r="I377" s="6" t="s">
        <v>99</v>
      </c>
      <c r="J377" s="6" t="s">
        <v>98</v>
      </c>
      <c r="K377" s="6" t="s">
        <v>99</v>
      </c>
      <c r="L377" s="6" t="s">
        <v>117</v>
      </c>
    </row>
    <row r="378" spans="1:12" ht="125.15" customHeight="1" x14ac:dyDescent="0.25">
      <c r="A378" s="99" t="s">
        <v>1</v>
      </c>
      <c r="B378" s="42">
        <v>46008</v>
      </c>
      <c r="C378" s="42" t="s">
        <v>134</v>
      </c>
      <c r="D378" s="24" t="s">
        <v>116</v>
      </c>
      <c r="E378" s="53" t="s">
        <v>927</v>
      </c>
      <c r="F378" s="44" t="s">
        <v>83</v>
      </c>
      <c r="G378" s="44" t="s">
        <v>928</v>
      </c>
      <c r="H378" s="44" t="s">
        <v>87</v>
      </c>
      <c r="I378" s="44" t="s">
        <v>98</v>
      </c>
      <c r="J378" s="44" t="s">
        <v>99</v>
      </c>
      <c r="K378" s="44" t="s">
        <v>98</v>
      </c>
      <c r="L378" s="59" t="s">
        <v>929</v>
      </c>
    </row>
    <row r="379" spans="1:12" ht="125.15" customHeight="1" x14ac:dyDescent="0.25">
      <c r="A379" s="99" t="s">
        <v>1</v>
      </c>
      <c r="B379" s="48">
        <v>46008</v>
      </c>
      <c r="C379" s="42" t="s">
        <v>134</v>
      </c>
      <c r="D379" s="24" t="s">
        <v>127</v>
      </c>
      <c r="E379" s="55" t="s">
        <v>930</v>
      </c>
      <c r="F379" s="6" t="s">
        <v>78</v>
      </c>
      <c r="G379" s="6" t="s">
        <v>931</v>
      </c>
      <c r="H379" s="59" t="s">
        <v>92</v>
      </c>
      <c r="I379" s="6" t="s">
        <v>99</v>
      </c>
      <c r="J379" s="6" t="s">
        <v>98</v>
      </c>
      <c r="K379" s="6" t="s">
        <v>99</v>
      </c>
      <c r="L379" s="6" t="s">
        <v>117</v>
      </c>
    </row>
    <row r="380" spans="1:12" ht="134.5" customHeight="1" x14ac:dyDescent="0.25">
      <c r="A380" s="99" t="s">
        <v>1</v>
      </c>
      <c r="B380" s="48">
        <v>46009</v>
      </c>
      <c r="C380" s="48" t="s">
        <v>111</v>
      </c>
      <c r="D380" s="24" t="s">
        <v>127</v>
      </c>
      <c r="E380" s="7" t="s">
        <v>932</v>
      </c>
      <c r="F380" s="58" t="s">
        <v>129</v>
      </c>
      <c r="G380" s="6" t="s">
        <v>933</v>
      </c>
      <c r="H380" s="6" t="s">
        <v>153</v>
      </c>
      <c r="I380" s="6" t="s">
        <v>99</v>
      </c>
      <c r="J380" s="6" t="s">
        <v>98</v>
      </c>
      <c r="K380" s="6" t="s">
        <v>99</v>
      </c>
      <c r="L380" s="6" t="s">
        <v>117</v>
      </c>
    </row>
    <row r="381" spans="1:12" ht="100" customHeight="1" x14ac:dyDescent="0.25">
      <c r="A381" s="99" t="s">
        <v>1</v>
      </c>
      <c r="B381" s="48">
        <v>46011</v>
      </c>
      <c r="C381" s="42" t="s">
        <v>565</v>
      </c>
      <c r="D381" s="24" t="s">
        <v>127</v>
      </c>
      <c r="E381" s="55" t="s">
        <v>934</v>
      </c>
      <c r="F381" s="6" t="s">
        <v>76</v>
      </c>
      <c r="G381" s="6" t="s">
        <v>935</v>
      </c>
      <c r="H381" s="6" t="s">
        <v>698</v>
      </c>
      <c r="I381" s="6" t="s">
        <v>99</v>
      </c>
      <c r="J381" s="6" t="s">
        <v>98</v>
      </c>
      <c r="K381" s="6" t="s">
        <v>99</v>
      </c>
      <c r="L381" s="6" t="s">
        <v>117</v>
      </c>
    </row>
    <row r="382" spans="1:12" ht="90" customHeight="1" x14ac:dyDescent="0.25">
      <c r="A382" s="99" t="s">
        <v>1</v>
      </c>
      <c r="B382" s="48">
        <v>46012</v>
      </c>
      <c r="C382" s="48" t="s">
        <v>111</v>
      </c>
      <c r="D382" s="24" t="s">
        <v>112</v>
      </c>
      <c r="E382" s="7" t="s">
        <v>936</v>
      </c>
      <c r="F382" s="6" t="s">
        <v>75</v>
      </c>
      <c r="G382" s="58" t="s">
        <v>937</v>
      </c>
      <c r="H382" s="58" t="s">
        <v>142</v>
      </c>
      <c r="I382" s="6" t="s">
        <v>98</v>
      </c>
      <c r="J382" s="6" t="s">
        <v>98</v>
      </c>
      <c r="K382" s="6" t="s">
        <v>99</v>
      </c>
      <c r="L382" s="6" t="s">
        <v>117</v>
      </c>
    </row>
    <row r="383" spans="1:12" ht="112" customHeight="1" x14ac:dyDescent="0.25">
      <c r="A383" s="99" t="s">
        <v>1</v>
      </c>
      <c r="B383" s="48">
        <v>46012</v>
      </c>
      <c r="C383" s="99" t="s">
        <v>118</v>
      </c>
      <c r="D383" s="24" t="s">
        <v>112</v>
      </c>
      <c r="E383" s="7" t="s">
        <v>938</v>
      </c>
      <c r="F383" s="6" t="s">
        <v>73</v>
      </c>
      <c r="G383" s="6" t="s">
        <v>939</v>
      </c>
      <c r="H383" s="6" t="s">
        <v>90</v>
      </c>
      <c r="I383" s="6" t="s">
        <v>98</v>
      </c>
      <c r="J383" s="6" t="s">
        <v>98</v>
      </c>
      <c r="K383" s="6" t="s">
        <v>99</v>
      </c>
      <c r="L383" s="6" t="s">
        <v>117</v>
      </c>
    </row>
    <row r="384" spans="1:12" ht="125.15" customHeight="1" x14ac:dyDescent="0.25">
      <c r="A384" s="99" t="s">
        <v>1</v>
      </c>
      <c r="B384" s="48">
        <v>46014</v>
      </c>
      <c r="C384" s="99" t="s">
        <v>111</v>
      </c>
      <c r="D384" s="24" t="s">
        <v>116</v>
      </c>
      <c r="E384" s="55" t="s">
        <v>940</v>
      </c>
      <c r="F384" s="6" t="s">
        <v>78</v>
      </c>
      <c r="G384" s="6" t="s">
        <v>941</v>
      </c>
      <c r="H384" s="6" t="s">
        <v>91</v>
      </c>
      <c r="I384" s="6" t="s">
        <v>99</v>
      </c>
      <c r="J384" s="6" t="s">
        <v>98</v>
      </c>
      <c r="K384" s="6" t="s">
        <v>99</v>
      </c>
      <c r="L384" s="6" t="s">
        <v>117</v>
      </c>
    </row>
    <row r="385" spans="1:12" ht="112.5" customHeight="1" x14ac:dyDescent="0.25">
      <c r="A385" s="99" t="s">
        <v>1</v>
      </c>
      <c r="B385" s="48">
        <v>46015</v>
      </c>
      <c r="C385" s="99" t="s">
        <v>565</v>
      </c>
      <c r="D385" s="24" t="s">
        <v>163</v>
      </c>
      <c r="E385" s="55" t="s">
        <v>942</v>
      </c>
      <c r="F385" s="6" t="s">
        <v>64</v>
      </c>
      <c r="G385" s="6" t="s">
        <v>349</v>
      </c>
      <c r="H385" s="6" t="s">
        <v>87</v>
      </c>
      <c r="I385" s="6" t="s">
        <v>99</v>
      </c>
      <c r="J385" s="6" t="s">
        <v>99</v>
      </c>
      <c r="K385" s="6" t="s">
        <v>98</v>
      </c>
      <c r="L385" s="6" t="s">
        <v>943</v>
      </c>
    </row>
    <row r="386" spans="1:12" ht="112.5" customHeight="1" x14ac:dyDescent="0.25">
      <c r="A386" s="99" t="s">
        <v>1</v>
      </c>
      <c r="B386" s="48">
        <v>46022</v>
      </c>
      <c r="C386" s="99" t="s">
        <v>111</v>
      </c>
      <c r="D386" s="24" t="s">
        <v>127</v>
      </c>
      <c r="E386" s="55" t="s">
        <v>944</v>
      </c>
      <c r="F386" s="6" t="s">
        <v>62</v>
      </c>
      <c r="G386" s="59" t="s">
        <v>945</v>
      </c>
      <c r="H386" s="6" t="s">
        <v>946</v>
      </c>
      <c r="I386" s="6" t="s">
        <v>99</v>
      </c>
      <c r="J386" s="6" t="s">
        <v>98</v>
      </c>
      <c r="K386" s="6" t="s">
        <v>99</v>
      </c>
      <c r="L386" s="6" t="s">
        <v>117</v>
      </c>
    </row>
    <row r="387" spans="1:12" ht="100" customHeight="1" x14ac:dyDescent="0.25">
      <c r="A387" s="99" t="s">
        <v>13</v>
      </c>
      <c r="B387" s="98">
        <v>46023</v>
      </c>
      <c r="C387" s="99" t="s">
        <v>111</v>
      </c>
      <c r="D387" s="24" t="s">
        <v>127</v>
      </c>
      <c r="E387" s="45" t="s">
        <v>947</v>
      </c>
      <c r="F387" s="6" t="s">
        <v>78</v>
      </c>
      <c r="G387" s="59" t="s">
        <v>948</v>
      </c>
      <c r="H387" s="6" t="s">
        <v>131</v>
      </c>
      <c r="I387" s="6" t="s">
        <v>99</v>
      </c>
      <c r="J387" s="6" t="s">
        <v>98</v>
      </c>
      <c r="K387" s="6" t="s">
        <v>99</v>
      </c>
      <c r="L387" s="6" t="s">
        <v>117</v>
      </c>
    </row>
    <row r="388" spans="1:12" ht="163.5" customHeight="1" x14ac:dyDescent="0.25">
      <c r="A388" s="99" t="s">
        <v>13</v>
      </c>
      <c r="B388" s="99">
        <v>46025</v>
      </c>
      <c r="C388" s="99" t="s">
        <v>111</v>
      </c>
      <c r="D388" s="24" t="s">
        <v>119</v>
      </c>
      <c r="E388" s="55" t="s">
        <v>949</v>
      </c>
      <c r="F388" s="59" t="s">
        <v>73</v>
      </c>
      <c r="G388" s="59" t="s">
        <v>950</v>
      </c>
      <c r="H388" s="6" t="s">
        <v>94</v>
      </c>
      <c r="I388" s="6" t="s">
        <v>99</v>
      </c>
      <c r="J388" s="6" t="s">
        <v>99</v>
      </c>
      <c r="K388" s="6" t="s">
        <v>98</v>
      </c>
      <c r="L388" s="6" t="s">
        <v>951</v>
      </c>
    </row>
    <row r="389" spans="1:12" ht="75" customHeight="1" x14ac:dyDescent="0.25">
      <c r="A389" s="99" t="s">
        <v>13</v>
      </c>
      <c r="B389" s="99">
        <v>46026</v>
      </c>
      <c r="C389" s="99" t="s">
        <v>118</v>
      </c>
      <c r="D389" s="24" t="s">
        <v>127</v>
      </c>
      <c r="E389" s="55" t="s">
        <v>952</v>
      </c>
      <c r="F389" s="6" t="s">
        <v>953</v>
      </c>
      <c r="G389" s="6" t="s">
        <v>954</v>
      </c>
      <c r="H389" s="6" t="s">
        <v>91</v>
      </c>
      <c r="I389" s="6" t="s">
        <v>99</v>
      </c>
      <c r="J389" s="6" t="s">
        <v>98</v>
      </c>
      <c r="K389" s="6" t="s">
        <v>99</v>
      </c>
      <c r="L389" s="6" t="s">
        <v>117</v>
      </c>
    </row>
    <row r="390" spans="1:12" ht="205" customHeight="1" x14ac:dyDescent="0.25">
      <c r="A390" s="99" t="s">
        <v>13</v>
      </c>
      <c r="B390" s="99">
        <v>46027</v>
      </c>
      <c r="C390" s="99" t="s">
        <v>111</v>
      </c>
      <c r="D390" s="24" t="s">
        <v>119</v>
      </c>
      <c r="E390" s="55" t="s">
        <v>955</v>
      </c>
      <c r="F390" s="6" t="s">
        <v>73</v>
      </c>
      <c r="G390" s="6" t="s">
        <v>956</v>
      </c>
      <c r="H390" s="6" t="s">
        <v>94</v>
      </c>
      <c r="I390" s="6" t="s">
        <v>98</v>
      </c>
      <c r="J390" s="6" t="s">
        <v>99</v>
      </c>
      <c r="K390" s="6" t="s">
        <v>98</v>
      </c>
      <c r="L390" s="6" t="s">
        <v>957</v>
      </c>
    </row>
    <row r="391" spans="1:12" ht="108" customHeight="1" x14ac:dyDescent="0.25">
      <c r="A391" s="99" t="s">
        <v>13</v>
      </c>
      <c r="B391" s="94">
        <v>46028</v>
      </c>
      <c r="C391" s="98" t="s">
        <v>134</v>
      </c>
      <c r="D391" s="43" t="s">
        <v>112</v>
      </c>
      <c r="E391" s="45" t="s">
        <v>1029</v>
      </c>
      <c r="F391" s="44" t="s">
        <v>958</v>
      </c>
      <c r="G391" s="44" t="s">
        <v>959</v>
      </c>
      <c r="H391" s="44" t="s">
        <v>88</v>
      </c>
      <c r="I391" s="44" t="s">
        <v>99</v>
      </c>
      <c r="J391" s="44" t="s">
        <v>99</v>
      </c>
      <c r="K391" s="44" t="s">
        <v>98</v>
      </c>
      <c r="L391" s="44" t="s">
        <v>960</v>
      </c>
    </row>
    <row r="392" spans="1:12" ht="128.15" customHeight="1" x14ac:dyDescent="0.25">
      <c r="A392" s="99" t="s">
        <v>13</v>
      </c>
      <c r="B392" s="99">
        <v>46032</v>
      </c>
      <c r="C392" s="99" t="s">
        <v>111</v>
      </c>
      <c r="D392" s="24" t="s">
        <v>116</v>
      </c>
      <c r="E392" s="55" t="s">
        <v>1028</v>
      </c>
      <c r="F392" s="6" t="s">
        <v>73</v>
      </c>
      <c r="G392" s="95" t="s">
        <v>961</v>
      </c>
      <c r="H392" s="6" t="s">
        <v>90</v>
      </c>
      <c r="I392" s="6" t="s">
        <v>99</v>
      </c>
      <c r="J392" s="6" t="s">
        <v>99</v>
      </c>
      <c r="K392" s="6" t="s">
        <v>98</v>
      </c>
      <c r="L392" s="6" t="s">
        <v>962</v>
      </c>
    </row>
    <row r="393" spans="1:12" ht="159" customHeight="1" x14ac:dyDescent="0.25">
      <c r="A393" s="99" t="s">
        <v>13</v>
      </c>
      <c r="B393" s="99">
        <v>46032</v>
      </c>
      <c r="C393" s="99" t="s">
        <v>150</v>
      </c>
      <c r="D393" s="24" t="s">
        <v>127</v>
      </c>
      <c r="E393" s="7" t="s">
        <v>1007</v>
      </c>
      <c r="F393" s="6" t="s">
        <v>64</v>
      </c>
      <c r="G393" s="6" t="s">
        <v>963</v>
      </c>
      <c r="H393" s="6" t="s">
        <v>153</v>
      </c>
      <c r="I393" s="6" t="s">
        <v>99</v>
      </c>
      <c r="J393" s="6" t="s">
        <v>98</v>
      </c>
      <c r="K393" s="6" t="s">
        <v>99</v>
      </c>
      <c r="L393" s="6" t="s">
        <v>117</v>
      </c>
    </row>
    <row r="394" spans="1:12" ht="106.5" customHeight="1" x14ac:dyDescent="0.25">
      <c r="A394" s="99" t="s">
        <v>13</v>
      </c>
      <c r="B394" s="99">
        <v>46033</v>
      </c>
      <c r="C394" s="99" t="s">
        <v>111</v>
      </c>
      <c r="D394" s="24" t="s">
        <v>112</v>
      </c>
      <c r="E394" s="55" t="s">
        <v>1006</v>
      </c>
      <c r="F394" s="6" t="s">
        <v>64</v>
      </c>
      <c r="G394" s="6" t="s">
        <v>964</v>
      </c>
      <c r="H394" s="6" t="s">
        <v>93</v>
      </c>
      <c r="I394" s="6" t="s">
        <v>99</v>
      </c>
      <c r="J394" s="6" t="s">
        <v>99</v>
      </c>
      <c r="K394" s="6" t="s">
        <v>98</v>
      </c>
      <c r="L394" s="58" t="s">
        <v>965</v>
      </c>
    </row>
    <row r="395" spans="1:12" ht="138" customHeight="1" x14ac:dyDescent="0.25">
      <c r="A395" s="99" t="s">
        <v>13</v>
      </c>
      <c r="B395" s="99">
        <v>46036</v>
      </c>
      <c r="C395" s="99" t="s">
        <v>111</v>
      </c>
      <c r="D395" s="24" t="s">
        <v>112</v>
      </c>
      <c r="E395" s="55" t="s">
        <v>1027</v>
      </c>
      <c r="F395" s="6" t="s">
        <v>64</v>
      </c>
      <c r="G395" s="6" t="s">
        <v>966</v>
      </c>
      <c r="H395" s="6" t="s">
        <v>122</v>
      </c>
      <c r="I395" s="6" t="s">
        <v>99</v>
      </c>
      <c r="J395" s="6" t="s">
        <v>98</v>
      </c>
      <c r="K395" s="6" t="s">
        <v>99</v>
      </c>
      <c r="L395" s="6" t="s">
        <v>117</v>
      </c>
    </row>
    <row r="396" spans="1:12" ht="87" customHeight="1" x14ac:dyDescent="0.25">
      <c r="A396" s="99" t="s">
        <v>13</v>
      </c>
      <c r="B396" s="98">
        <v>46038</v>
      </c>
      <c r="C396" s="98" t="s">
        <v>118</v>
      </c>
      <c r="D396" s="43" t="s">
        <v>119</v>
      </c>
      <c r="E396" s="53" t="s">
        <v>1005</v>
      </c>
      <c r="F396" s="44" t="s">
        <v>968</v>
      </c>
      <c r="G396" s="59" t="s">
        <v>969</v>
      </c>
      <c r="H396" s="96" t="s">
        <v>89</v>
      </c>
      <c r="I396" s="44" t="s">
        <v>98</v>
      </c>
      <c r="J396" s="44" t="s">
        <v>99</v>
      </c>
      <c r="K396" s="44" t="s">
        <v>98</v>
      </c>
      <c r="L396" s="44" t="s">
        <v>970</v>
      </c>
    </row>
    <row r="397" spans="1:12" ht="174.65" customHeight="1" x14ac:dyDescent="0.25">
      <c r="A397" s="99" t="s">
        <v>13</v>
      </c>
      <c r="B397" s="99">
        <v>46040</v>
      </c>
      <c r="C397" s="98" t="s">
        <v>134</v>
      </c>
      <c r="D397" s="24" t="s">
        <v>127</v>
      </c>
      <c r="E397" s="55" t="s">
        <v>1026</v>
      </c>
      <c r="F397" s="6" t="s">
        <v>64</v>
      </c>
      <c r="G397" s="6" t="s">
        <v>967</v>
      </c>
      <c r="H397" s="6" t="s">
        <v>131</v>
      </c>
      <c r="I397" s="6" t="s">
        <v>99</v>
      </c>
      <c r="J397" s="6" t="s">
        <v>98</v>
      </c>
      <c r="K397" s="6" t="s">
        <v>99</v>
      </c>
      <c r="L397" s="6" t="s">
        <v>117</v>
      </c>
    </row>
    <row r="398" spans="1:12" ht="200.5" customHeight="1" x14ac:dyDescent="0.25">
      <c r="A398" s="99" t="s">
        <v>13</v>
      </c>
      <c r="B398" s="99">
        <v>46042</v>
      </c>
      <c r="C398" s="99" t="s">
        <v>111</v>
      </c>
      <c r="D398" s="24" t="s">
        <v>112</v>
      </c>
      <c r="E398" s="55" t="s">
        <v>1034</v>
      </c>
      <c r="F398" s="6" t="s">
        <v>91</v>
      </c>
      <c r="G398" s="6" t="s">
        <v>1032</v>
      </c>
      <c r="H398" s="6" t="s">
        <v>131</v>
      </c>
      <c r="I398" s="6" t="s">
        <v>99</v>
      </c>
      <c r="J398" s="6" t="s">
        <v>99</v>
      </c>
      <c r="K398" s="6" t="s">
        <v>98</v>
      </c>
      <c r="L398" s="6" t="s">
        <v>1033</v>
      </c>
    </row>
    <row r="399" spans="1:12" ht="150" customHeight="1" x14ac:dyDescent="0.25">
      <c r="A399" s="99" t="s">
        <v>13</v>
      </c>
      <c r="B399" s="99">
        <v>46043</v>
      </c>
      <c r="C399" s="98" t="s">
        <v>134</v>
      </c>
      <c r="D399" s="24" t="s">
        <v>112</v>
      </c>
      <c r="E399" s="55" t="s">
        <v>1031</v>
      </c>
      <c r="F399" s="6" t="s">
        <v>73</v>
      </c>
      <c r="G399" s="6" t="s">
        <v>1030</v>
      </c>
      <c r="H399" s="58" t="s">
        <v>88</v>
      </c>
      <c r="I399" s="6" t="s">
        <v>99</v>
      </c>
      <c r="J399" s="6" t="s">
        <v>98</v>
      </c>
      <c r="K399" s="6" t="s">
        <v>99</v>
      </c>
      <c r="L399" s="6" t="s">
        <v>117</v>
      </c>
    </row>
    <row r="400" spans="1:12" ht="144.65" customHeight="1" x14ac:dyDescent="0.25">
      <c r="A400" s="99" t="s">
        <v>13</v>
      </c>
      <c r="B400" s="99">
        <v>46044</v>
      </c>
      <c r="C400" s="98" t="s">
        <v>134</v>
      </c>
      <c r="D400" s="24" t="s">
        <v>116</v>
      </c>
      <c r="E400" s="55" t="s">
        <v>1011</v>
      </c>
      <c r="F400" s="6" t="s">
        <v>82</v>
      </c>
      <c r="G400" s="59" t="s">
        <v>1009</v>
      </c>
      <c r="H400" s="6" t="s">
        <v>87</v>
      </c>
      <c r="I400" s="6" t="s">
        <v>99</v>
      </c>
      <c r="J400" s="6" t="s">
        <v>99</v>
      </c>
      <c r="K400" s="6" t="s">
        <v>98</v>
      </c>
      <c r="L400" s="6" t="s">
        <v>1008</v>
      </c>
    </row>
    <row r="401" spans="1:12" ht="138" x14ac:dyDescent="0.25">
      <c r="A401" s="99" t="s">
        <v>13</v>
      </c>
      <c r="B401" s="99">
        <v>46044</v>
      </c>
      <c r="C401" s="98" t="s">
        <v>134</v>
      </c>
      <c r="D401" s="24" t="s">
        <v>127</v>
      </c>
      <c r="E401" s="55" t="s">
        <v>1010</v>
      </c>
      <c r="F401" s="6" t="s">
        <v>73</v>
      </c>
      <c r="G401" s="6" t="s">
        <v>145</v>
      </c>
      <c r="H401" s="6" t="s">
        <v>145</v>
      </c>
      <c r="I401" s="6" t="s">
        <v>99</v>
      </c>
      <c r="J401" s="6" t="s">
        <v>98</v>
      </c>
      <c r="K401" s="6" t="s">
        <v>99</v>
      </c>
      <c r="L401" s="6" t="s">
        <v>117</v>
      </c>
    </row>
    <row r="402" spans="1:12" ht="89.15" customHeight="1" x14ac:dyDescent="0.25">
      <c r="A402" s="99" t="s">
        <v>13</v>
      </c>
      <c r="B402" s="99">
        <v>46044</v>
      </c>
      <c r="C402" s="99" t="s">
        <v>111</v>
      </c>
      <c r="D402" s="24" t="s">
        <v>127</v>
      </c>
      <c r="E402" s="53" t="s">
        <v>1023</v>
      </c>
      <c r="F402" s="44" t="s">
        <v>73</v>
      </c>
      <c r="G402" s="44" t="s">
        <v>1022</v>
      </c>
      <c r="H402" s="44" t="s">
        <v>90</v>
      </c>
      <c r="I402" s="44" t="s">
        <v>99</v>
      </c>
      <c r="J402" s="44" t="s">
        <v>98</v>
      </c>
      <c r="K402" s="44" t="s">
        <v>99</v>
      </c>
      <c r="L402" s="44" t="s">
        <v>117</v>
      </c>
    </row>
    <row r="403" spans="1:12" ht="123.65" customHeight="1" x14ac:dyDescent="0.25">
      <c r="A403" s="99" t="s">
        <v>13</v>
      </c>
      <c r="B403" s="99">
        <v>46044</v>
      </c>
      <c r="C403" s="99" t="s">
        <v>111</v>
      </c>
      <c r="D403" s="24" t="s">
        <v>127</v>
      </c>
      <c r="E403" s="55" t="s">
        <v>1012</v>
      </c>
      <c r="F403" s="6" t="s">
        <v>64</v>
      </c>
      <c r="G403" s="6" t="s">
        <v>145</v>
      </c>
      <c r="H403" s="6" t="s">
        <v>145</v>
      </c>
      <c r="I403" s="6" t="s">
        <v>99</v>
      </c>
      <c r="J403" s="6" t="s">
        <v>98</v>
      </c>
      <c r="K403" s="6" t="s">
        <v>99</v>
      </c>
      <c r="L403" s="6" t="s">
        <v>117</v>
      </c>
    </row>
    <row r="404" spans="1:12" ht="113" x14ac:dyDescent="0.25">
      <c r="A404" s="99" t="s">
        <v>13</v>
      </c>
      <c r="B404" s="99">
        <v>46045</v>
      </c>
      <c r="C404" s="98" t="s">
        <v>134</v>
      </c>
      <c r="D404" s="24" t="s">
        <v>116</v>
      </c>
      <c r="E404" s="55" t="s">
        <v>1014</v>
      </c>
      <c r="F404" s="6" t="s">
        <v>83</v>
      </c>
      <c r="G404" s="6" t="s">
        <v>1013</v>
      </c>
      <c r="H404" s="6" t="s">
        <v>87</v>
      </c>
      <c r="I404" s="6" t="s">
        <v>98</v>
      </c>
      <c r="J404" s="6" t="s">
        <v>98</v>
      </c>
      <c r="K404" s="6" t="s">
        <v>99</v>
      </c>
      <c r="L404" s="6" t="s">
        <v>117</v>
      </c>
    </row>
    <row r="405" spans="1:12" ht="137.5" customHeight="1" x14ac:dyDescent="0.25">
      <c r="A405" s="99" t="s">
        <v>13</v>
      </c>
      <c r="B405" s="99">
        <v>46046</v>
      </c>
      <c r="C405" s="99" t="s">
        <v>118</v>
      </c>
      <c r="D405" s="24" t="s">
        <v>112</v>
      </c>
      <c r="E405" s="55" t="s">
        <v>1015</v>
      </c>
      <c r="F405" s="6" t="s">
        <v>953</v>
      </c>
      <c r="G405" s="6" t="s">
        <v>1016</v>
      </c>
      <c r="H405" s="6" t="s">
        <v>90</v>
      </c>
      <c r="I405" s="6" t="s">
        <v>99</v>
      </c>
      <c r="J405" s="6" t="s">
        <v>98</v>
      </c>
      <c r="K405" s="6" t="s">
        <v>99</v>
      </c>
      <c r="L405" s="6" t="s">
        <v>117</v>
      </c>
    </row>
    <row r="406" spans="1:12" ht="88" x14ac:dyDescent="0.25">
      <c r="A406" s="99" t="s">
        <v>13</v>
      </c>
      <c r="B406" s="99">
        <v>46050</v>
      </c>
      <c r="C406" s="99" t="s">
        <v>111</v>
      </c>
      <c r="D406" s="24" t="s">
        <v>119</v>
      </c>
      <c r="E406" s="53" t="s">
        <v>1018</v>
      </c>
      <c r="F406" s="97" t="s">
        <v>72</v>
      </c>
      <c r="G406" s="44" t="s">
        <v>1017</v>
      </c>
      <c r="H406" s="59" t="s">
        <v>92</v>
      </c>
      <c r="I406" s="6" t="s">
        <v>99</v>
      </c>
      <c r="J406" s="6" t="s">
        <v>98</v>
      </c>
      <c r="K406" s="6" t="s">
        <v>99</v>
      </c>
      <c r="L406" s="6" t="s">
        <v>117</v>
      </c>
    </row>
    <row r="407" spans="1:12" ht="113" x14ac:dyDescent="0.25">
      <c r="A407" s="99" t="s">
        <v>13</v>
      </c>
      <c r="B407" s="99">
        <v>46050</v>
      </c>
      <c r="C407" s="99" t="s">
        <v>111</v>
      </c>
      <c r="D407" s="24" t="s">
        <v>127</v>
      </c>
      <c r="E407" s="55" t="s">
        <v>1019</v>
      </c>
      <c r="F407" s="97" t="s">
        <v>1020</v>
      </c>
      <c r="G407" s="6" t="s">
        <v>1021</v>
      </c>
      <c r="H407" s="59" t="s">
        <v>91</v>
      </c>
      <c r="I407" s="6" t="s">
        <v>99</v>
      </c>
      <c r="J407" s="6" t="s">
        <v>98</v>
      </c>
      <c r="K407" s="6" t="s">
        <v>99</v>
      </c>
      <c r="L407" s="6" t="s">
        <v>117</v>
      </c>
    </row>
    <row r="408" spans="1:12" ht="100.5" x14ac:dyDescent="0.25">
      <c r="A408" s="99" t="s">
        <v>13</v>
      </c>
      <c r="B408" s="94">
        <v>46053</v>
      </c>
      <c r="C408" s="99" t="s">
        <v>150</v>
      </c>
      <c r="D408" s="24" t="s">
        <v>127</v>
      </c>
      <c r="E408" s="53" t="s">
        <v>1025</v>
      </c>
      <c r="F408" s="59" t="s">
        <v>73</v>
      </c>
      <c r="G408" s="44" t="s">
        <v>1024</v>
      </c>
      <c r="H408" s="44" t="s">
        <v>90</v>
      </c>
      <c r="I408" s="44" t="s">
        <v>99</v>
      </c>
      <c r="J408" s="44" t="s">
        <v>98</v>
      </c>
      <c r="K408" s="6" t="s">
        <v>99</v>
      </c>
      <c r="L408" s="6" t="s">
        <v>117</v>
      </c>
    </row>
    <row r="409" spans="1:12" ht="113" x14ac:dyDescent="0.25">
      <c r="A409" s="164">
        <v>46054</v>
      </c>
      <c r="B409" s="100">
        <v>46054</v>
      </c>
      <c r="C409" s="99" t="s">
        <v>889</v>
      </c>
      <c r="D409" s="24" t="s">
        <v>127</v>
      </c>
      <c r="E409" s="7" t="s">
        <v>1198</v>
      </c>
      <c r="F409" s="6" t="s">
        <v>953</v>
      </c>
      <c r="G409" s="6" t="s">
        <v>963</v>
      </c>
      <c r="H409" s="6" t="s">
        <v>153</v>
      </c>
      <c r="I409" s="6" t="s">
        <v>99</v>
      </c>
      <c r="J409" s="6" t="s">
        <v>98</v>
      </c>
      <c r="K409" s="6" t="s">
        <v>99</v>
      </c>
      <c r="L409" s="6" t="s">
        <v>117</v>
      </c>
    </row>
    <row r="410" spans="1:12" ht="138" x14ac:dyDescent="0.25">
      <c r="A410" s="164">
        <v>46054</v>
      </c>
      <c r="B410" s="100">
        <v>46054</v>
      </c>
      <c r="C410" s="99" t="s">
        <v>889</v>
      </c>
      <c r="D410" s="24" t="s">
        <v>112</v>
      </c>
      <c r="E410" s="55" t="s">
        <v>1038</v>
      </c>
      <c r="F410" s="6" t="s">
        <v>720</v>
      </c>
      <c r="G410" s="58" t="s">
        <v>1039</v>
      </c>
      <c r="H410" s="6" t="s">
        <v>698</v>
      </c>
      <c r="I410" s="6" t="s">
        <v>1037</v>
      </c>
      <c r="J410" s="6" t="s">
        <v>98</v>
      </c>
      <c r="K410" s="6" t="s">
        <v>99</v>
      </c>
      <c r="L410" s="6" t="s">
        <v>117</v>
      </c>
    </row>
    <row r="411" spans="1:12" ht="198" customHeight="1" x14ac:dyDescent="0.25">
      <c r="A411" s="164">
        <v>46054</v>
      </c>
      <c r="B411" s="100">
        <v>46055</v>
      </c>
      <c r="C411" s="99" t="s">
        <v>889</v>
      </c>
      <c r="D411" s="24" t="s">
        <v>127</v>
      </c>
      <c r="E411" s="7" t="s">
        <v>1035</v>
      </c>
      <c r="F411" s="6" t="s">
        <v>160</v>
      </c>
      <c r="G411" s="58" t="s">
        <v>1036</v>
      </c>
      <c r="H411" s="59" t="s">
        <v>87</v>
      </c>
      <c r="I411" s="6" t="s">
        <v>1037</v>
      </c>
      <c r="J411" s="6" t="s">
        <v>1037</v>
      </c>
      <c r="K411" s="6" t="s">
        <v>99</v>
      </c>
      <c r="L411" s="6" t="s">
        <v>117</v>
      </c>
    </row>
    <row r="412" spans="1:12" ht="105" customHeight="1" x14ac:dyDescent="0.25">
      <c r="A412" s="164">
        <v>46054</v>
      </c>
      <c r="B412" s="100">
        <v>46056</v>
      </c>
      <c r="C412" s="99" t="s">
        <v>150</v>
      </c>
      <c r="D412" s="24" t="s">
        <v>112</v>
      </c>
      <c r="E412" s="55" t="s">
        <v>1042</v>
      </c>
      <c r="F412" s="6" t="s">
        <v>64</v>
      </c>
      <c r="G412" s="6" t="s">
        <v>1040</v>
      </c>
      <c r="H412" s="6" t="s">
        <v>88</v>
      </c>
      <c r="I412" s="6" t="s">
        <v>1037</v>
      </c>
      <c r="J412" s="6" t="s">
        <v>99</v>
      </c>
      <c r="K412" s="6" t="s">
        <v>98</v>
      </c>
      <c r="L412" s="6" t="s">
        <v>1041</v>
      </c>
    </row>
    <row r="413" spans="1:12" ht="178.5" customHeight="1" x14ac:dyDescent="0.25">
      <c r="A413" s="164">
        <v>46054</v>
      </c>
      <c r="B413" s="100">
        <v>46056</v>
      </c>
      <c r="C413" s="99" t="s">
        <v>889</v>
      </c>
      <c r="D413" s="24" t="s">
        <v>127</v>
      </c>
      <c r="E413" s="104" t="s">
        <v>1199</v>
      </c>
      <c r="F413" s="6" t="s">
        <v>64</v>
      </c>
      <c r="G413" s="6" t="s">
        <v>162</v>
      </c>
      <c r="H413" s="6" t="s">
        <v>90</v>
      </c>
      <c r="I413" s="6" t="s">
        <v>99</v>
      </c>
      <c r="J413" s="6" t="s">
        <v>98</v>
      </c>
      <c r="K413" s="6" t="s">
        <v>99</v>
      </c>
      <c r="L413" s="6" t="s">
        <v>117</v>
      </c>
    </row>
    <row r="414" spans="1:12" ht="75.5" x14ac:dyDescent="0.25">
      <c r="A414" s="164">
        <v>46054</v>
      </c>
      <c r="B414" s="100">
        <v>46057</v>
      </c>
      <c r="C414" s="99" t="s">
        <v>889</v>
      </c>
      <c r="D414" s="24" t="s">
        <v>127</v>
      </c>
      <c r="E414" s="55" t="s">
        <v>1045</v>
      </c>
      <c r="F414" s="6" t="s">
        <v>73</v>
      </c>
      <c r="G414" s="6" t="s">
        <v>1043</v>
      </c>
      <c r="H414" s="6" t="s">
        <v>177</v>
      </c>
      <c r="I414" s="6" t="s">
        <v>1044</v>
      </c>
      <c r="J414" s="6" t="s">
        <v>98</v>
      </c>
      <c r="K414" s="6" t="s">
        <v>99</v>
      </c>
      <c r="L414" s="6" t="s">
        <v>117</v>
      </c>
    </row>
    <row r="415" spans="1:12" ht="138" x14ac:dyDescent="0.25">
      <c r="A415" s="164">
        <v>46054</v>
      </c>
      <c r="B415" s="100">
        <v>46060</v>
      </c>
      <c r="C415" s="99" t="s">
        <v>118</v>
      </c>
      <c r="D415" s="24" t="s">
        <v>112</v>
      </c>
      <c r="E415" s="7" t="s">
        <v>1048</v>
      </c>
      <c r="F415" s="6" t="s">
        <v>1050</v>
      </c>
      <c r="G415" s="6" t="s">
        <v>1051</v>
      </c>
      <c r="H415" s="103" t="s">
        <v>88</v>
      </c>
      <c r="I415" s="6" t="s">
        <v>99</v>
      </c>
      <c r="J415" s="6" t="s">
        <v>99</v>
      </c>
      <c r="K415" s="6" t="s">
        <v>98</v>
      </c>
      <c r="L415" s="6" t="s">
        <v>1049</v>
      </c>
    </row>
    <row r="416" spans="1:12" ht="175.5" x14ac:dyDescent="0.25">
      <c r="A416" s="164">
        <v>46054</v>
      </c>
      <c r="B416" s="100">
        <v>46061</v>
      </c>
      <c r="C416" s="99" t="s">
        <v>134</v>
      </c>
      <c r="D416" s="24" t="s">
        <v>127</v>
      </c>
      <c r="E416" s="7" t="s">
        <v>1046</v>
      </c>
      <c r="F416" s="6" t="s">
        <v>64</v>
      </c>
      <c r="G416" s="6" t="s">
        <v>1047</v>
      </c>
      <c r="H416" s="102" t="s">
        <v>90</v>
      </c>
      <c r="I416" s="6" t="s">
        <v>98</v>
      </c>
      <c r="J416" s="6" t="s">
        <v>98</v>
      </c>
      <c r="K416" s="6" t="s">
        <v>99</v>
      </c>
      <c r="L416" s="6" t="s">
        <v>117</v>
      </c>
    </row>
    <row r="417" spans="1:12" ht="100.5" x14ac:dyDescent="0.25">
      <c r="A417" s="164">
        <v>46054</v>
      </c>
      <c r="B417" s="100">
        <v>46062</v>
      </c>
      <c r="C417" s="99" t="s">
        <v>111</v>
      </c>
      <c r="D417" s="24" t="s">
        <v>112</v>
      </c>
      <c r="E417" s="7" t="s">
        <v>1052</v>
      </c>
      <c r="F417" s="103" t="s">
        <v>72</v>
      </c>
      <c r="G417" s="6" t="s">
        <v>1053</v>
      </c>
      <c r="H417" s="103" t="s">
        <v>88</v>
      </c>
      <c r="I417" s="6" t="s">
        <v>1037</v>
      </c>
      <c r="J417" s="6" t="s">
        <v>99</v>
      </c>
      <c r="K417" s="6" t="s">
        <v>98</v>
      </c>
      <c r="L417" s="6" t="s">
        <v>1054</v>
      </c>
    </row>
    <row r="418" spans="1:12" ht="113" x14ac:dyDescent="0.25">
      <c r="A418" s="164">
        <v>46054</v>
      </c>
      <c r="B418" s="100">
        <v>46063</v>
      </c>
      <c r="C418" s="99" t="s">
        <v>150</v>
      </c>
      <c r="D418" s="24" t="s">
        <v>119</v>
      </c>
      <c r="E418" s="7" t="s">
        <v>1056</v>
      </c>
      <c r="F418" s="102" t="s">
        <v>73</v>
      </c>
      <c r="G418" s="103" t="s">
        <v>1055</v>
      </c>
      <c r="H418" s="102" t="s">
        <v>90</v>
      </c>
      <c r="I418" s="6" t="s">
        <v>1044</v>
      </c>
      <c r="J418" s="6" t="s">
        <v>98</v>
      </c>
      <c r="K418" s="6" t="s">
        <v>99</v>
      </c>
      <c r="L418" s="6" t="s">
        <v>117</v>
      </c>
    </row>
    <row r="419" spans="1:12" ht="150.5" x14ac:dyDescent="0.25">
      <c r="A419" s="164">
        <v>46054</v>
      </c>
      <c r="B419" s="99">
        <v>46063</v>
      </c>
      <c r="C419" s="99" t="s">
        <v>111</v>
      </c>
      <c r="D419" s="24" t="s">
        <v>112</v>
      </c>
      <c r="E419" s="7" t="s">
        <v>1060</v>
      </c>
      <c r="F419" s="6" t="s">
        <v>968</v>
      </c>
      <c r="G419" s="102" t="s">
        <v>1058</v>
      </c>
      <c r="H419" s="103" t="s">
        <v>122</v>
      </c>
      <c r="I419" s="6" t="s">
        <v>98</v>
      </c>
      <c r="J419" s="6" t="s">
        <v>99</v>
      </c>
      <c r="K419" s="6" t="s">
        <v>98</v>
      </c>
      <c r="L419" s="101" t="s">
        <v>1059</v>
      </c>
    </row>
    <row r="420" spans="1:12" ht="113" x14ac:dyDescent="0.25">
      <c r="A420" s="164">
        <v>46054</v>
      </c>
      <c r="B420" s="100">
        <v>46063</v>
      </c>
      <c r="C420" s="100" t="s">
        <v>565</v>
      </c>
      <c r="D420" s="24" t="s">
        <v>119</v>
      </c>
      <c r="E420" s="55" t="s">
        <v>1071</v>
      </c>
      <c r="F420" s="6" t="s">
        <v>64</v>
      </c>
      <c r="G420" s="59" t="s">
        <v>1072</v>
      </c>
      <c r="H420" s="6" t="s">
        <v>122</v>
      </c>
      <c r="I420" s="6" t="s">
        <v>99</v>
      </c>
      <c r="J420" s="6" t="s">
        <v>98</v>
      </c>
      <c r="K420" s="6" t="s">
        <v>99</v>
      </c>
      <c r="L420" s="6" t="s">
        <v>117</v>
      </c>
    </row>
    <row r="421" spans="1:12" ht="125.5" x14ac:dyDescent="0.25">
      <c r="A421" s="164">
        <v>46054</v>
      </c>
      <c r="B421" s="99">
        <v>46064</v>
      </c>
      <c r="C421" s="99" t="s">
        <v>111</v>
      </c>
      <c r="D421" s="24" t="s">
        <v>112</v>
      </c>
      <c r="E421" s="55" t="s">
        <v>1061</v>
      </c>
      <c r="F421" s="6" t="s">
        <v>1057</v>
      </c>
      <c r="G421" s="6" t="s">
        <v>1062</v>
      </c>
      <c r="H421" s="6" t="s">
        <v>88</v>
      </c>
      <c r="I421" s="6" t="s">
        <v>98</v>
      </c>
      <c r="J421" s="6" t="s">
        <v>1044</v>
      </c>
      <c r="K421" s="6" t="s">
        <v>1037</v>
      </c>
      <c r="L421" s="6" t="s">
        <v>1063</v>
      </c>
    </row>
    <row r="422" spans="1:12" ht="138" x14ac:dyDescent="0.25">
      <c r="A422" s="164">
        <v>46054</v>
      </c>
      <c r="B422" s="100">
        <v>46064</v>
      </c>
      <c r="C422" s="100" t="s">
        <v>565</v>
      </c>
      <c r="D422" s="24" t="s">
        <v>163</v>
      </c>
      <c r="E422" s="7" t="s">
        <v>1074</v>
      </c>
      <c r="F422" s="6" t="s">
        <v>83</v>
      </c>
      <c r="G422" s="6" t="s">
        <v>1073</v>
      </c>
      <c r="H422" s="6" t="s">
        <v>89</v>
      </c>
      <c r="I422" s="6" t="s">
        <v>98</v>
      </c>
      <c r="J422" s="6" t="s">
        <v>99</v>
      </c>
      <c r="K422" s="6" t="s">
        <v>98</v>
      </c>
      <c r="L422" s="6" t="s">
        <v>872</v>
      </c>
    </row>
    <row r="423" spans="1:12" ht="156" customHeight="1" x14ac:dyDescent="0.25">
      <c r="A423" s="164">
        <v>46054</v>
      </c>
      <c r="B423" s="99">
        <v>46064</v>
      </c>
      <c r="C423" s="100" t="s">
        <v>134</v>
      </c>
      <c r="D423" s="24" t="s">
        <v>112</v>
      </c>
      <c r="E423" s="104" t="s">
        <v>1201</v>
      </c>
      <c r="F423" s="6" t="s">
        <v>82</v>
      </c>
      <c r="G423" s="6" t="s">
        <v>1200</v>
      </c>
      <c r="H423" s="58" t="s">
        <v>88</v>
      </c>
      <c r="I423" s="6" t="s">
        <v>98</v>
      </c>
      <c r="J423" s="6" t="s">
        <v>99</v>
      </c>
      <c r="K423" s="6" t="s">
        <v>98</v>
      </c>
      <c r="L423" s="59" t="s">
        <v>1202</v>
      </c>
    </row>
    <row r="424" spans="1:12" ht="63" x14ac:dyDescent="0.25">
      <c r="A424" s="164">
        <v>46054</v>
      </c>
      <c r="B424" s="100">
        <v>46065</v>
      </c>
      <c r="C424" s="100" t="s">
        <v>134</v>
      </c>
      <c r="D424" s="24" t="s">
        <v>112</v>
      </c>
      <c r="E424" s="55" t="s">
        <v>1064</v>
      </c>
      <c r="F424" s="6" t="s">
        <v>73</v>
      </c>
      <c r="G424" s="6" t="s">
        <v>1065</v>
      </c>
      <c r="H424" s="6" t="s">
        <v>131</v>
      </c>
      <c r="I424" s="6" t="s">
        <v>1044</v>
      </c>
      <c r="J424" s="6" t="s">
        <v>98</v>
      </c>
      <c r="K424" s="6" t="s">
        <v>99</v>
      </c>
      <c r="L424" s="6" t="s">
        <v>117</v>
      </c>
    </row>
    <row r="425" spans="1:12" ht="125.5" x14ac:dyDescent="0.25">
      <c r="A425" s="164">
        <v>46054</v>
      </c>
      <c r="B425" s="100">
        <v>46066</v>
      </c>
      <c r="C425" s="100" t="s">
        <v>134</v>
      </c>
      <c r="D425" s="24" t="s">
        <v>127</v>
      </c>
      <c r="E425" s="55" t="s">
        <v>1068</v>
      </c>
      <c r="F425" s="6" t="s">
        <v>1066</v>
      </c>
      <c r="G425" s="6" t="s">
        <v>1067</v>
      </c>
      <c r="H425" s="6" t="s">
        <v>131</v>
      </c>
      <c r="I425" s="6" t="s">
        <v>1044</v>
      </c>
      <c r="J425" s="6" t="s">
        <v>98</v>
      </c>
      <c r="K425" s="6" t="s">
        <v>99</v>
      </c>
      <c r="L425" s="6" t="s">
        <v>117</v>
      </c>
    </row>
    <row r="426" spans="1:12" ht="175.5" x14ac:dyDescent="0.25">
      <c r="A426" s="164">
        <v>46054</v>
      </c>
      <c r="B426" s="100">
        <v>46066</v>
      </c>
      <c r="C426" s="100" t="s">
        <v>134</v>
      </c>
      <c r="D426" s="24" t="s">
        <v>127</v>
      </c>
      <c r="E426" s="55" t="s">
        <v>1070</v>
      </c>
      <c r="F426" s="6" t="s">
        <v>83</v>
      </c>
      <c r="G426" s="6" t="s">
        <v>1069</v>
      </c>
      <c r="H426" s="6" t="s">
        <v>93</v>
      </c>
      <c r="I426" s="6" t="s">
        <v>98</v>
      </c>
      <c r="J426" s="6" t="s">
        <v>98</v>
      </c>
      <c r="K426" s="6" t="s">
        <v>99</v>
      </c>
      <c r="L426" s="6" t="s">
        <v>117</v>
      </c>
    </row>
    <row r="427" spans="1:12" ht="107.5" customHeight="1" x14ac:dyDescent="0.25">
      <c r="A427" s="164">
        <v>46054</v>
      </c>
      <c r="B427" s="100">
        <v>46068</v>
      </c>
      <c r="C427" s="100" t="s">
        <v>134</v>
      </c>
      <c r="D427" s="24" t="s">
        <v>116</v>
      </c>
      <c r="E427" s="7" t="s">
        <v>1089</v>
      </c>
      <c r="F427" s="6" t="s">
        <v>114</v>
      </c>
      <c r="G427" s="6" t="s">
        <v>1088</v>
      </c>
      <c r="H427" s="6" t="s">
        <v>145</v>
      </c>
      <c r="I427" s="6" t="s">
        <v>99</v>
      </c>
      <c r="J427" s="6" t="s">
        <v>98</v>
      </c>
      <c r="K427" s="6" t="s">
        <v>99</v>
      </c>
      <c r="L427" s="6" t="s">
        <v>117</v>
      </c>
    </row>
    <row r="428" spans="1:12" ht="100.5" x14ac:dyDescent="0.25">
      <c r="A428" s="164">
        <v>46054</v>
      </c>
      <c r="B428" s="100">
        <v>46070</v>
      </c>
      <c r="C428" s="100" t="s">
        <v>118</v>
      </c>
      <c r="D428" s="24" t="s">
        <v>119</v>
      </c>
      <c r="E428" s="55" t="s">
        <v>1077</v>
      </c>
      <c r="F428" s="6" t="s">
        <v>1078</v>
      </c>
      <c r="G428" s="6" t="s">
        <v>1075</v>
      </c>
      <c r="H428" s="6" t="s">
        <v>88</v>
      </c>
      <c r="I428" s="6" t="s">
        <v>99</v>
      </c>
      <c r="J428" s="6" t="s">
        <v>99</v>
      </c>
      <c r="K428" s="6" t="s">
        <v>98</v>
      </c>
      <c r="L428" s="6" t="s">
        <v>1076</v>
      </c>
    </row>
    <row r="429" spans="1:12" ht="88" x14ac:dyDescent="0.25">
      <c r="A429" s="164">
        <v>46054</v>
      </c>
      <c r="B429" s="99">
        <v>46070</v>
      </c>
      <c r="C429" s="100" t="s">
        <v>111</v>
      </c>
      <c r="D429" s="24" t="s">
        <v>127</v>
      </c>
      <c r="E429" s="55" t="s">
        <v>1080</v>
      </c>
      <c r="F429" s="6" t="s">
        <v>67</v>
      </c>
      <c r="G429" s="6" t="s">
        <v>1079</v>
      </c>
      <c r="H429" s="6" t="s">
        <v>131</v>
      </c>
      <c r="I429" s="6" t="s">
        <v>99</v>
      </c>
      <c r="J429" s="6" t="s">
        <v>98</v>
      </c>
      <c r="K429" s="6" t="s">
        <v>99</v>
      </c>
      <c r="L429" s="6" t="s">
        <v>117</v>
      </c>
    </row>
    <row r="430" spans="1:12" ht="113" customHeight="1" x14ac:dyDescent="0.25">
      <c r="A430" s="164">
        <v>46054</v>
      </c>
      <c r="B430" s="99">
        <v>46071</v>
      </c>
      <c r="C430" s="100" t="s">
        <v>111</v>
      </c>
      <c r="D430" s="24" t="s">
        <v>127</v>
      </c>
      <c r="E430" s="7" t="s">
        <v>1082</v>
      </c>
      <c r="F430" s="6" t="s">
        <v>83</v>
      </c>
      <c r="G430" s="6" t="s">
        <v>1081</v>
      </c>
      <c r="H430" s="6" t="s">
        <v>85</v>
      </c>
      <c r="I430" s="6" t="s">
        <v>98</v>
      </c>
      <c r="J430" s="6" t="s">
        <v>98</v>
      </c>
      <c r="K430" s="6" t="s">
        <v>99</v>
      </c>
      <c r="L430" s="6" t="s">
        <v>117</v>
      </c>
    </row>
    <row r="431" spans="1:12" ht="125.5" x14ac:dyDescent="0.25">
      <c r="A431" s="164">
        <v>46054</v>
      </c>
      <c r="B431" s="100">
        <v>46071</v>
      </c>
      <c r="C431" s="100" t="s">
        <v>118</v>
      </c>
      <c r="D431" s="24" t="s">
        <v>112</v>
      </c>
      <c r="E431" s="55" t="s">
        <v>1085</v>
      </c>
      <c r="F431" s="59" t="s">
        <v>83</v>
      </c>
      <c r="G431" s="59" t="s">
        <v>1083</v>
      </c>
      <c r="H431" s="6" t="s">
        <v>93</v>
      </c>
      <c r="I431" s="6" t="s">
        <v>98</v>
      </c>
      <c r="J431" s="6" t="s">
        <v>99</v>
      </c>
      <c r="K431" s="6" t="s">
        <v>98</v>
      </c>
      <c r="L431" s="6" t="s">
        <v>1084</v>
      </c>
    </row>
    <row r="432" spans="1:12" ht="113.5" customHeight="1" x14ac:dyDescent="0.25">
      <c r="A432" s="164">
        <v>46054</v>
      </c>
      <c r="B432" s="100">
        <v>46071</v>
      </c>
      <c r="C432" s="100" t="s">
        <v>111</v>
      </c>
      <c r="D432" s="24" t="s">
        <v>116</v>
      </c>
      <c r="E432" s="104" t="s">
        <v>1086</v>
      </c>
      <c r="F432" s="6" t="s">
        <v>1087</v>
      </c>
      <c r="G432" s="6" t="s">
        <v>1055</v>
      </c>
      <c r="H432" s="6" t="s">
        <v>89</v>
      </c>
      <c r="I432" s="6" t="s">
        <v>1044</v>
      </c>
      <c r="J432" s="6" t="s">
        <v>98</v>
      </c>
      <c r="K432" s="6" t="s">
        <v>1044</v>
      </c>
      <c r="L432" s="6" t="s">
        <v>117</v>
      </c>
    </row>
    <row r="433" spans="1:12" ht="75.5" x14ac:dyDescent="0.25">
      <c r="A433" s="164">
        <v>46054</v>
      </c>
      <c r="B433" s="100">
        <v>46072</v>
      </c>
      <c r="C433" s="100" t="s">
        <v>150</v>
      </c>
      <c r="D433" s="24" t="s">
        <v>127</v>
      </c>
      <c r="E433" s="104" t="s">
        <v>1205</v>
      </c>
      <c r="F433" s="59" t="s">
        <v>70</v>
      </c>
      <c r="G433" s="6" t="s">
        <v>963</v>
      </c>
      <c r="H433" s="6" t="s">
        <v>153</v>
      </c>
      <c r="I433" s="6" t="s">
        <v>99</v>
      </c>
      <c r="J433" s="6" t="s">
        <v>98</v>
      </c>
      <c r="K433" s="6" t="s">
        <v>99</v>
      </c>
      <c r="L433" s="6" t="s">
        <v>117</v>
      </c>
    </row>
    <row r="434" spans="1:12" ht="209" customHeight="1" x14ac:dyDescent="0.25">
      <c r="A434" s="164">
        <v>46054</v>
      </c>
      <c r="B434" s="98">
        <v>46073</v>
      </c>
      <c r="C434" s="100" t="s">
        <v>111</v>
      </c>
      <c r="D434" s="43" t="s">
        <v>116</v>
      </c>
      <c r="E434" s="53" t="s">
        <v>1092</v>
      </c>
      <c r="F434" s="44" t="s">
        <v>1090</v>
      </c>
      <c r="G434" s="44" t="s">
        <v>1091</v>
      </c>
      <c r="H434" s="44" t="s">
        <v>88</v>
      </c>
      <c r="I434" s="44" t="s">
        <v>98</v>
      </c>
      <c r="J434" s="44" t="s">
        <v>98</v>
      </c>
      <c r="K434" s="44" t="s">
        <v>99</v>
      </c>
      <c r="L434" s="44" t="s">
        <v>117</v>
      </c>
    </row>
    <row r="435" spans="1:12" ht="75.5" x14ac:dyDescent="0.25">
      <c r="A435" s="164">
        <v>46054</v>
      </c>
      <c r="B435" s="98">
        <v>46073</v>
      </c>
      <c r="C435" s="100" t="s">
        <v>111</v>
      </c>
      <c r="D435" s="24" t="s">
        <v>127</v>
      </c>
      <c r="E435" s="55" t="s">
        <v>1108</v>
      </c>
      <c r="F435" s="6" t="s">
        <v>116</v>
      </c>
      <c r="G435" s="6" t="s">
        <v>1107</v>
      </c>
      <c r="H435" s="6" t="s">
        <v>131</v>
      </c>
      <c r="I435" s="6" t="s">
        <v>99</v>
      </c>
      <c r="J435" s="6" t="s">
        <v>98</v>
      </c>
      <c r="K435" s="6" t="s">
        <v>99</v>
      </c>
      <c r="L435" s="6" t="s">
        <v>117</v>
      </c>
    </row>
    <row r="436" spans="1:12" ht="172" customHeight="1" x14ac:dyDescent="0.25">
      <c r="A436" s="164">
        <v>46054</v>
      </c>
      <c r="B436" s="100">
        <v>46077</v>
      </c>
      <c r="C436" s="100" t="s">
        <v>118</v>
      </c>
      <c r="D436" s="24" t="s">
        <v>119</v>
      </c>
      <c r="E436" s="7" t="s">
        <v>1096</v>
      </c>
      <c r="F436" s="6" t="s">
        <v>1094</v>
      </c>
      <c r="G436" s="6" t="s">
        <v>1095</v>
      </c>
      <c r="H436" s="6" t="s">
        <v>87</v>
      </c>
      <c r="I436" s="6" t="s">
        <v>99</v>
      </c>
      <c r="J436" s="6" t="s">
        <v>99</v>
      </c>
      <c r="K436" s="6" t="s">
        <v>98</v>
      </c>
      <c r="L436" s="6" t="s">
        <v>1097</v>
      </c>
    </row>
    <row r="437" spans="1:12" ht="100.5" x14ac:dyDescent="0.25">
      <c r="A437" s="164">
        <v>46054</v>
      </c>
      <c r="B437" s="100">
        <v>46077</v>
      </c>
      <c r="C437" s="100" t="s">
        <v>150</v>
      </c>
      <c r="D437" s="24" t="s">
        <v>127</v>
      </c>
      <c r="E437" s="55" t="s">
        <v>1106</v>
      </c>
      <c r="F437" s="6" t="s">
        <v>73</v>
      </c>
      <c r="G437" s="6" t="s">
        <v>1105</v>
      </c>
      <c r="H437" s="59" t="s">
        <v>90</v>
      </c>
      <c r="I437" s="6" t="s">
        <v>99</v>
      </c>
      <c r="J437" s="6" t="s">
        <v>98</v>
      </c>
      <c r="K437" s="6" t="s">
        <v>99</v>
      </c>
      <c r="L437" s="6" t="s">
        <v>117</v>
      </c>
    </row>
    <row r="438" spans="1:12" ht="147" customHeight="1" x14ac:dyDescent="0.25">
      <c r="A438" s="164">
        <v>46054</v>
      </c>
      <c r="B438" s="100">
        <v>46081</v>
      </c>
      <c r="C438" s="100" t="s">
        <v>150</v>
      </c>
      <c r="D438" s="24" t="s">
        <v>127</v>
      </c>
      <c r="E438" s="7" t="s">
        <v>1100</v>
      </c>
      <c r="F438" s="6" t="s">
        <v>1099</v>
      </c>
      <c r="G438" s="59" t="s">
        <v>1098</v>
      </c>
      <c r="H438" s="6" t="s">
        <v>131</v>
      </c>
      <c r="I438" s="6" t="s">
        <v>1037</v>
      </c>
      <c r="J438" s="6" t="s">
        <v>98</v>
      </c>
      <c r="K438" s="6" t="s">
        <v>1044</v>
      </c>
      <c r="L438" s="6" t="s">
        <v>117</v>
      </c>
    </row>
    <row r="439" spans="1:12" ht="176" customHeight="1" x14ac:dyDescent="0.25">
      <c r="A439" s="164">
        <v>46054</v>
      </c>
      <c r="B439" s="99">
        <v>46081</v>
      </c>
      <c r="C439" s="100" t="s">
        <v>111</v>
      </c>
      <c r="D439" s="24" t="s">
        <v>127</v>
      </c>
      <c r="E439" s="7" t="s">
        <v>1102</v>
      </c>
      <c r="F439" s="6" t="s">
        <v>73</v>
      </c>
      <c r="G439" s="6" t="s">
        <v>1101</v>
      </c>
      <c r="H439" s="6" t="s">
        <v>131</v>
      </c>
      <c r="I439" s="6" t="s">
        <v>99</v>
      </c>
      <c r="J439" s="6" t="s">
        <v>98</v>
      </c>
      <c r="K439" s="6" t="s">
        <v>99</v>
      </c>
      <c r="L439" s="6" t="s">
        <v>117</v>
      </c>
    </row>
    <row r="440" spans="1:12" ht="119.5" customHeight="1" x14ac:dyDescent="0.25">
      <c r="A440" s="164">
        <v>46054</v>
      </c>
      <c r="B440" s="100">
        <v>46081</v>
      </c>
      <c r="C440" s="100" t="s">
        <v>134</v>
      </c>
      <c r="D440" s="24" t="s">
        <v>127</v>
      </c>
      <c r="E440" s="55" t="s">
        <v>1104</v>
      </c>
      <c r="F440" s="6" t="s">
        <v>114</v>
      </c>
      <c r="G440" s="6" t="s">
        <v>1103</v>
      </c>
      <c r="H440" s="6" t="s">
        <v>145</v>
      </c>
      <c r="I440" s="6" t="s">
        <v>99</v>
      </c>
      <c r="J440" s="6" t="s">
        <v>98</v>
      </c>
      <c r="K440" s="6" t="s">
        <v>99</v>
      </c>
      <c r="L440" s="6" t="s">
        <v>117</v>
      </c>
    </row>
    <row r="441" spans="1:12" ht="138.5" customHeight="1" x14ac:dyDescent="0.25">
      <c r="A441" s="164">
        <v>46054</v>
      </c>
      <c r="B441" s="100">
        <v>46081</v>
      </c>
      <c r="C441" s="100" t="s">
        <v>150</v>
      </c>
      <c r="D441" s="24" t="s">
        <v>127</v>
      </c>
      <c r="E441" s="55" t="s">
        <v>1111</v>
      </c>
      <c r="F441" s="6" t="s">
        <v>72</v>
      </c>
      <c r="G441" s="6" t="s">
        <v>1098</v>
      </c>
      <c r="H441" s="6" t="s">
        <v>86</v>
      </c>
      <c r="I441" s="6" t="s">
        <v>1037</v>
      </c>
      <c r="J441" s="6" t="s">
        <v>98</v>
      </c>
      <c r="K441" s="6" t="s">
        <v>99</v>
      </c>
      <c r="L441" s="6" t="s">
        <v>117</v>
      </c>
    </row>
    <row r="442" spans="1:12" ht="116.5" customHeight="1" x14ac:dyDescent="0.25">
      <c r="A442" s="164">
        <v>46054</v>
      </c>
      <c r="B442" s="100">
        <v>46081</v>
      </c>
      <c r="C442" s="100" t="s">
        <v>565</v>
      </c>
      <c r="D442" s="24" t="s">
        <v>119</v>
      </c>
      <c r="E442" s="55" t="s">
        <v>1110</v>
      </c>
      <c r="F442" s="6" t="s">
        <v>82</v>
      </c>
      <c r="G442" s="55" t="s">
        <v>1109</v>
      </c>
      <c r="H442" s="6" t="s">
        <v>145</v>
      </c>
      <c r="I442" s="6" t="s">
        <v>99</v>
      </c>
      <c r="J442" s="6" t="s">
        <v>98</v>
      </c>
      <c r="K442" s="6" t="s">
        <v>99</v>
      </c>
      <c r="L442" s="6" t="s">
        <v>117</v>
      </c>
    </row>
    <row r="443" spans="1:12" s="168" customFormat="1" ht="113" x14ac:dyDescent="0.25">
      <c r="A443" s="164">
        <v>46082</v>
      </c>
      <c r="B443" s="98">
        <v>46083</v>
      </c>
      <c r="C443" s="98" t="s">
        <v>134</v>
      </c>
      <c r="D443" s="165" t="s">
        <v>112</v>
      </c>
      <c r="E443" s="166" t="s">
        <v>1112</v>
      </c>
      <c r="F443" s="167" t="s">
        <v>82</v>
      </c>
      <c r="G443" s="167" t="s">
        <v>1113</v>
      </c>
      <c r="H443" s="167" t="s">
        <v>87</v>
      </c>
      <c r="I443" s="167" t="s">
        <v>99</v>
      </c>
      <c r="J443" s="167" t="s">
        <v>98</v>
      </c>
      <c r="K443" s="167" t="s">
        <v>99</v>
      </c>
      <c r="L443" s="167" t="s">
        <v>117</v>
      </c>
    </row>
    <row r="444" spans="1:12" ht="119" customHeight="1" x14ac:dyDescent="0.25">
      <c r="A444" s="164">
        <v>46082</v>
      </c>
      <c r="B444" s="100">
        <v>46083</v>
      </c>
      <c r="C444" s="94" t="s">
        <v>134</v>
      </c>
      <c r="D444" s="24" t="s">
        <v>127</v>
      </c>
      <c r="E444" s="55" t="s">
        <v>1115</v>
      </c>
      <c r="F444" s="6" t="s">
        <v>73</v>
      </c>
      <c r="G444" s="6" t="s">
        <v>1114</v>
      </c>
      <c r="H444" s="6" t="s">
        <v>131</v>
      </c>
      <c r="I444" s="6" t="s">
        <v>99</v>
      </c>
      <c r="J444" s="6" t="s">
        <v>98</v>
      </c>
      <c r="K444" s="6" t="s">
        <v>99</v>
      </c>
      <c r="L444" s="6" t="s">
        <v>117</v>
      </c>
    </row>
    <row r="445" spans="1:12" ht="103" customHeight="1" x14ac:dyDescent="0.25">
      <c r="A445" s="164">
        <v>46082</v>
      </c>
      <c r="B445" s="171">
        <v>46083</v>
      </c>
      <c r="C445" s="100" t="s">
        <v>111</v>
      </c>
      <c r="D445" s="24" t="s">
        <v>112</v>
      </c>
      <c r="E445" s="55" t="s">
        <v>1118</v>
      </c>
      <c r="F445" s="6" t="s">
        <v>73</v>
      </c>
      <c r="G445" s="59" t="s">
        <v>1116</v>
      </c>
      <c r="H445" s="6" t="s">
        <v>89</v>
      </c>
      <c r="I445" s="6" t="s">
        <v>99</v>
      </c>
      <c r="J445" s="6" t="s">
        <v>1044</v>
      </c>
      <c r="K445" s="6" t="s">
        <v>1037</v>
      </c>
      <c r="L445" s="6" t="s">
        <v>1117</v>
      </c>
    </row>
    <row r="446" spans="1:12" ht="115" customHeight="1" x14ac:dyDescent="0.25">
      <c r="A446" s="164">
        <v>46082</v>
      </c>
      <c r="B446" s="100">
        <v>46085</v>
      </c>
      <c r="C446" s="100" t="s">
        <v>134</v>
      </c>
      <c r="D446" s="24" t="s">
        <v>119</v>
      </c>
      <c r="E446" s="55" t="s">
        <v>1120</v>
      </c>
      <c r="F446" s="6" t="s">
        <v>82</v>
      </c>
      <c r="G446" s="6" t="s">
        <v>1119</v>
      </c>
      <c r="H446" s="6" t="s">
        <v>86</v>
      </c>
      <c r="I446" s="6" t="s">
        <v>99</v>
      </c>
      <c r="J446" s="6" t="s">
        <v>98</v>
      </c>
      <c r="K446" s="6" t="s">
        <v>99</v>
      </c>
      <c r="L446" s="6" t="s">
        <v>117</v>
      </c>
    </row>
    <row r="447" spans="1:12" ht="143.5" customHeight="1" x14ac:dyDescent="0.25">
      <c r="A447" s="164">
        <v>46082</v>
      </c>
      <c r="B447" s="99">
        <v>46085</v>
      </c>
      <c r="C447" s="100" t="s">
        <v>111</v>
      </c>
      <c r="D447" s="24" t="s">
        <v>127</v>
      </c>
      <c r="E447" s="55" t="s">
        <v>1123</v>
      </c>
      <c r="F447" s="6" t="s">
        <v>73</v>
      </c>
      <c r="G447" s="6" t="s">
        <v>1122</v>
      </c>
      <c r="H447" s="6" t="s">
        <v>1121</v>
      </c>
      <c r="I447" s="6" t="s">
        <v>98</v>
      </c>
      <c r="J447" s="6" t="s">
        <v>98</v>
      </c>
      <c r="K447" s="6" t="s">
        <v>99</v>
      </c>
      <c r="L447" s="6" t="s">
        <v>117</v>
      </c>
    </row>
    <row r="448" spans="1:12" ht="163" x14ac:dyDescent="0.25">
      <c r="A448" s="164">
        <v>46082</v>
      </c>
      <c r="B448" s="99">
        <v>46087</v>
      </c>
      <c r="C448" s="100" t="s">
        <v>111</v>
      </c>
      <c r="D448" s="24" t="s">
        <v>116</v>
      </c>
      <c r="E448" s="55" t="s">
        <v>1138</v>
      </c>
      <c r="F448" s="6" t="s">
        <v>1139</v>
      </c>
      <c r="G448" s="6" t="s">
        <v>1141</v>
      </c>
      <c r="H448" s="6" t="s">
        <v>116</v>
      </c>
      <c r="I448" s="6" t="s">
        <v>99</v>
      </c>
      <c r="J448" s="6" t="s">
        <v>99</v>
      </c>
      <c r="K448" s="6" t="s">
        <v>98</v>
      </c>
      <c r="L448" s="58" t="s">
        <v>1140</v>
      </c>
    </row>
    <row r="449" spans="1:12" ht="63" x14ac:dyDescent="0.25">
      <c r="A449" s="164">
        <v>46082</v>
      </c>
      <c r="B449" s="100">
        <v>46088</v>
      </c>
      <c r="C449" s="100" t="s">
        <v>118</v>
      </c>
      <c r="D449" s="24" t="s">
        <v>163</v>
      </c>
      <c r="E449" s="55" t="s">
        <v>1142</v>
      </c>
      <c r="F449" s="58" t="s">
        <v>64</v>
      </c>
      <c r="G449" s="58" t="s">
        <v>1129</v>
      </c>
      <c r="H449" s="6" t="s">
        <v>131</v>
      </c>
      <c r="I449" s="6" t="s">
        <v>99</v>
      </c>
      <c r="J449" s="6" t="s">
        <v>98</v>
      </c>
      <c r="K449" s="6" t="s">
        <v>99</v>
      </c>
      <c r="L449" s="6" t="s">
        <v>117</v>
      </c>
    </row>
    <row r="450" spans="1:12" ht="196" customHeight="1" x14ac:dyDescent="0.25">
      <c r="A450" s="164">
        <v>46082</v>
      </c>
      <c r="B450" s="100">
        <v>46088</v>
      </c>
      <c r="C450" s="100" t="s">
        <v>150</v>
      </c>
      <c r="D450" s="24" t="s">
        <v>163</v>
      </c>
      <c r="E450" s="55" t="s">
        <v>1206</v>
      </c>
      <c r="F450" s="6" t="s">
        <v>116</v>
      </c>
      <c r="G450" s="59" t="s">
        <v>1207</v>
      </c>
      <c r="H450" s="6" t="s">
        <v>87</v>
      </c>
      <c r="I450" s="6" t="s">
        <v>99</v>
      </c>
      <c r="J450" s="6" t="s">
        <v>98</v>
      </c>
      <c r="K450" s="6" t="s">
        <v>99</v>
      </c>
      <c r="L450" s="6" t="s">
        <v>117</v>
      </c>
    </row>
    <row r="451" spans="1:12" ht="63" x14ac:dyDescent="0.25">
      <c r="A451" s="164">
        <v>46082</v>
      </c>
      <c r="B451" s="100">
        <v>46089</v>
      </c>
      <c r="C451" s="100" t="s">
        <v>134</v>
      </c>
      <c r="D451" s="24" t="s">
        <v>127</v>
      </c>
      <c r="E451" s="55" t="s">
        <v>1131</v>
      </c>
      <c r="F451" s="58" t="s">
        <v>64</v>
      </c>
      <c r="G451" s="6" t="s">
        <v>1130</v>
      </c>
      <c r="H451" s="6" t="s">
        <v>153</v>
      </c>
      <c r="I451" s="6" t="s">
        <v>99</v>
      </c>
      <c r="J451" s="6" t="s">
        <v>98</v>
      </c>
      <c r="K451" s="6" t="s">
        <v>99</v>
      </c>
      <c r="L451" s="6" t="s">
        <v>117</v>
      </c>
    </row>
    <row r="452" spans="1:12" ht="130" customHeight="1" x14ac:dyDescent="0.25">
      <c r="A452" s="164">
        <v>46082</v>
      </c>
      <c r="B452" s="99">
        <v>46090</v>
      </c>
      <c r="C452" s="100" t="s">
        <v>111</v>
      </c>
      <c r="D452" s="43" t="s">
        <v>119</v>
      </c>
      <c r="E452" s="45" t="s">
        <v>1125</v>
      </c>
      <c r="F452" s="44" t="s">
        <v>78</v>
      </c>
      <c r="G452" s="44" t="s">
        <v>1124</v>
      </c>
      <c r="H452" s="44" t="s">
        <v>87</v>
      </c>
      <c r="I452" s="44" t="s">
        <v>98</v>
      </c>
      <c r="J452" s="44" t="s">
        <v>98</v>
      </c>
      <c r="K452" s="44" t="s">
        <v>99</v>
      </c>
      <c r="L452" s="44" t="s">
        <v>117</v>
      </c>
    </row>
    <row r="453" spans="1:12" ht="90.5" customHeight="1" x14ac:dyDescent="0.25">
      <c r="A453" s="164">
        <v>46082</v>
      </c>
      <c r="B453" s="100">
        <v>46090</v>
      </c>
      <c r="C453" s="100" t="s">
        <v>118</v>
      </c>
      <c r="D453" s="43" t="s">
        <v>119</v>
      </c>
      <c r="E453" s="55" t="s">
        <v>1128</v>
      </c>
      <c r="F453" s="6" t="s">
        <v>1126</v>
      </c>
      <c r="G453" s="59" t="s">
        <v>1127</v>
      </c>
      <c r="H453" s="6" t="s">
        <v>91</v>
      </c>
      <c r="I453" s="6" t="s">
        <v>99</v>
      </c>
      <c r="J453" s="6" t="s">
        <v>98</v>
      </c>
      <c r="K453" s="6" t="s">
        <v>99</v>
      </c>
      <c r="L453" s="6" t="s">
        <v>117</v>
      </c>
    </row>
    <row r="454" spans="1:12" ht="108" customHeight="1" x14ac:dyDescent="0.25">
      <c r="A454" s="164">
        <v>46082</v>
      </c>
      <c r="B454" s="98">
        <v>46092</v>
      </c>
      <c r="C454" s="94" t="s">
        <v>111</v>
      </c>
      <c r="D454" s="43" t="s">
        <v>112</v>
      </c>
      <c r="E454" s="53" t="s">
        <v>1132</v>
      </c>
      <c r="F454" s="44" t="s">
        <v>67</v>
      </c>
      <c r="G454" s="58" t="s">
        <v>142</v>
      </c>
      <c r="H454" s="44" t="s">
        <v>91</v>
      </c>
      <c r="I454" s="44" t="s">
        <v>99</v>
      </c>
      <c r="J454" s="44" t="s">
        <v>98</v>
      </c>
      <c r="K454" s="44" t="s">
        <v>99</v>
      </c>
      <c r="L454" s="44" t="s">
        <v>117</v>
      </c>
    </row>
    <row r="455" spans="1:12" ht="88" x14ac:dyDescent="0.25">
      <c r="A455" s="164">
        <v>46082</v>
      </c>
      <c r="B455" s="98">
        <v>46092</v>
      </c>
      <c r="C455" s="94" t="s">
        <v>111</v>
      </c>
      <c r="D455" s="24" t="s">
        <v>127</v>
      </c>
      <c r="E455" s="55" t="s">
        <v>1144</v>
      </c>
      <c r="F455" s="6" t="s">
        <v>73</v>
      </c>
      <c r="G455" s="6" t="s">
        <v>1143</v>
      </c>
      <c r="H455" s="59" t="s">
        <v>91</v>
      </c>
      <c r="I455" s="6" t="s">
        <v>99</v>
      </c>
      <c r="J455" s="6" t="s">
        <v>98</v>
      </c>
      <c r="K455" s="6" t="s">
        <v>99</v>
      </c>
      <c r="L455" s="6" t="s">
        <v>117</v>
      </c>
    </row>
    <row r="456" spans="1:12" ht="88" x14ac:dyDescent="0.25">
      <c r="A456" s="164">
        <v>46082</v>
      </c>
      <c r="B456" s="100">
        <v>46094</v>
      </c>
      <c r="C456" s="100" t="s">
        <v>134</v>
      </c>
      <c r="D456" s="24" t="s">
        <v>127</v>
      </c>
      <c r="E456" s="55" t="s">
        <v>1134</v>
      </c>
      <c r="F456" s="59" t="s">
        <v>1145</v>
      </c>
      <c r="G456" s="6" t="s">
        <v>1133</v>
      </c>
      <c r="H456" s="59" t="s">
        <v>90</v>
      </c>
      <c r="I456" s="6" t="s">
        <v>98</v>
      </c>
      <c r="J456" s="6" t="s">
        <v>98</v>
      </c>
      <c r="K456" s="6" t="s">
        <v>99</v>
      </c>
      <c r="L456" s="6" t="s">
        <v>117</v>
      </c>
    </row>
    <row r="457" spans="1:12" ht="175.5" x14ac:dyDescent="0.25">
      <c r="A457" s="164">
        <v>46082</v>
      </c>
      <c r="B457" s="100">
        <v>46094</v>
      </c>
      <c r="C457" s="100" t="s">
        <v>150</v>
      </c>
      <c r="D457" s="24" t="s">
        <v>127</v>
      </c>
      <c r="E457" s="55" t="s">
        <v>1161</v>
      </c>
      <c r="F457" s="6" t="s">
        <v>64</v>
      </c>
      <c r="G457" s="6" t="s">
        <v>152</v>
      </c>
      <c r="H457" s="6" t="s">
        <v>153</v>
      </c>
      <c r="I457" s="6" t="s">
        <v>98</v>
      </c>
      <c r="J457" s="6" t="s">
        <v>98</v>
      </c>
      <c r="K457" s="6" t="s">
        <v>99</v>
      </c>
      <c r="L457" s="6" t="s">
        <v>117</v>
      </c>
    </row>
    <row r="458" spans="1:12" ht="75.5" x14ac:dyDescent="0.25">
      <c r="A458" s="164">
        <v>46082</v>
      </c>
      <c r="B458" s="99">
        <v>46095</v>
      </c>
      <c r="C458" s="100" t="s">
        <v>111</v>
      </c>
      <c r="D458" s="24" t="s">
        <v>127</v>
      </c>
      <c r="E458" s="7" t="s">
        <v>1137</v>
      </c>
      <c r="F458" s="6" t="s">
        <v>1145</v>
      </c>
      <c r="G458" s="59" t="s">
        <v>1135</v>
      </c>
      <c r="H458" s="59" t="s">
        <v>90</v>
      </c>
      <c r="I458" s="6" t="s">
        <v>98</v>
      </c>
      <c r="J458" s="6" t="s">
        <v>99</v>
      </c>
      <c r="K458" s="6" t="s">
        <v>98</v>
      </c>
      <c r="L458" s="6" t="s">
        <v>1136</v>
      </c>
    </row>
    <row r="459" spans="1:12" ht="263.5" x14ac:dyDescent="0.25">
      <c r="A459" s="164">
        <v>46082</v>
      </c>
      <c r="B459" s="100">
        <v>46096</v>
      </c>
      <c r="C459" s="100" t="s">
        <v>134</v>
      </c>
      <c r="D459" s="24" t="s">
        <v>112</v>
      </c>
      <c r="E459" s="7" t="s">
        <v>1147</v>
      </c>
      <c r="F459" s="6" t="s">
        <v>1145</v>
      </c>
      <c r="G459" s="6" t="s">
        <v>1146</v>
      </c>
      <c r="H459" s="59" t="s">
        <v>90</v>
      </c>
      <c r="I459" s="6" t="s">
        <v>98</v>
      </c>
      <c r="J459" s="6" t="s">
        <v>98</v>
      </c>
      <c r="K459" s="6" t="s">
        <v>99</v>
      </c>
      <c r="L459" s="6" t="s">
        <v>117</v>
      </c>
    </row>
    <row r="460" spans="1:12" ht="126" customHeight="1" x14ac:dyDescent="0.25">
      <c r="A460" s="164">
        <v>46082</v>
      </c>
      <c r="B460" s="100">
        <v>46096</v>
      </c>
      <c r="C460" s="100" t="s">
        <v>150</v>
      </c>
      <c r="D460" s="24" t="s">
        <v>127</v>
      </c>
      <c r="E460" s="104" t="s">
        <v>1151</v>
      </c>
      <c r="F460" s="6" t="s">
        <v>116</v>
      </c>
      <c r="G460" s="6" t="s">
        <v>1148</v>
      </c>
      <c r="H460" s="6" t="s">
        <v>1149</v>
      </c>
      <c r="I460" s="6" t="s">
        <v>99</v>
      </c>
      <c r="J460" s="6" t="s">
        <v>99</v>
      </c>
      <c r="K460" s="6" t="s">
        <v>98</v>
      </c>
      <c r="L460" s="58" t="s">
        <v>1150</v>
      </c>
    </row>
    <row r="461" spans="1:12" ht="138" x14ac:dyDescent="0.25">
      <c r="A461" s="164">
        <v>46082</v>
      </c>
      <c r="B461" s="100">
        <v>46099</v>
      </c>
      <c r="C461" s="100" t="s">
        <v>150</v>
      </c>
      <c r="D461" s="24" t="s">
        <v>112</v>
      </c>
      <c r="E461" s="7" t="s">
        <v>1160</v>
      </c>
      <c r="F461" s="6" t="s">
        <v>1158</v>
      </c>
      <c r="G461" s="6" t="s">
        <v>1159</v>
      </c>
      <c r="H461" s="6" t="s">
        <v>88</v>
      </c>
      <c r="I461" s="6" t="s">
        <v>99</v>
      </c>
      <c r="J461" s="6" t="s">
        <v>98</v>
      </c>
      <c r="K461" s="6" t="s">
        <v>99</v>
      </c>
      <c r="L461" s="6" t="s">
        <v>117</v>
      </c>
    </row>
    <row r="462" spans="1:12" ht="125.5" x14ac:dyDescent="0.25">
      <c r="A462" s="164">
        <v>46082</v>
      </c>
      <c r="B462" s="100">
        <v>46101</v>
      </c>
      <c r="C462" s="100" t="s">
        <v>134</v>
      </c>
      <c r="D462" s="24" t="s">
        <v>112</v>
      </c>
      <c r="E462" s="7" t="s">
        <v>1168</v>
      </c>
      <c r="F462" s="59" t="s">
        <v>64</v>
      </c>
      <c r="G462" s="59" t="s">
        <v>1167</v>
      </c>
      <c r="H462" s="6" t="s">
        <v>86</v>
      </c>
      <c r="I462" s="6" t="s">
        <v>98</v>
      </c>
      <c r="J462" s="6" t="s">
        <v>98</v>
      </c>
      <c r="K462" s="6" t="s">
        <v>99</v>
      </c>
      <c r="L462" s="6" t="s">
        <v>117</v>
      </c>
    </row>
    <row r="463" spans="1:12" ht="301" x14ac:dyDescent="0.25">
      <c r="A463" s="164">
        <v>46082</v>
      </c>
      <c r="B463" s="100">
        <v>46101</v>
      </c>
      <c r="C463" s="100" t="s">
        <v>150</v>
      </c>
      <c r="D463" s="24" t="s">
        <v>112</v>
      </c>
      <c r="E463" s="7" t="s">
        <v>1210</v>
      </c>
      <c r="F463" s="6" t="s">
        <v>72</v>
      </c>
      <c r="G463" s="6" t="s">
        <v>1208</v>
      </c>
      <c r="H463" s="59" t="s">
        <v>87</v>
      </c>
      <c r="I463" s="6" t="s">
        <v>98</v>
      </c>
      <c r="J463" s="6" t="s">
        <v>99</v>
      </c>
      <c r="K463" s="6" t="s">
        <v>98</v>
      </c>
      <c r="L463" s="6" t="s">
        <v>1209</v>
      </c>
    </row>
    <row r="464" spans="1:12" ht="125.5" x14ac:dyDescent="0.25">
      <c r="A464" s="164">
        <v>46082</v>
      </c>
      <c r="B464" s="94">
        <v>46102</v>
      </c>
      <c r="C464" s="94" t="s">
        <v>111</v>
      </c>
      <c r="D464" s="43" t="s">
        <v>127</v>
      </c>
      <c r="E464" s="53" t="s">
        <v>1153</v>
      </c>
      <c r="F464" s="44" t="s">
        <v>82</v>
      </c>
      <c r="G464" s="44" t="s">
        <v>1152</v>
      </c>
      <c r="H464" s="59" t="s">
        <v>87</v>
      </c>
      <c r="I464" s="44" t="s">
        <v>99</v>
      </c>
      <c r="J464" s="44" t="s">
        <v>98</v>
      </c>
      <c r="K464" s="44" t="s">
        <v>99</v>
      </c>
      <c r="L464" s="44" t="s">
        <v>117</v>
      </c>
    </row>
    <row r="465" spans="1:12" ht="113.5" x14ac:dyDescent="0.25">
      <c r="A465" s="164">
        <v>46082</v>
      </c>
      <c r="B465" s="100">
        <v>46102</v>
      </c>
      <c r="C465" s="94" t="s">
        <v>111</v>
      </c>
      <c r="D465" s="24" t="s">
        <v>112</v>
      </c>
      <c r="E465" s="7" t="s">
        <v>1155</v>
      </c>
      <c r="F465" s="6" t="s">
        <v>953</v>
      </c>
      <c r="G465" s="6" t="s">
        <v>1154</v>
      </c>
      <c r="H465" s="6" t="s">
        <v>88</v>
      </c>
      <c r="I465" s="6" t="s">
        <v>99</v>
      </c>
      <c r="J465" s="6" t="s">
        <v>98</v>
      </c>
      <c r="K465" s="6" t="s">
        <v>99</v>
      </c>
      <c r="L465" s="6" t="s">
        <v>117</v>
      </c>
    </row>
    <row r="466" spans="1:12" ht="113" x14ac:dyDescent="0.25">
      <c r="A466" s="164">
        <v>46082</v>
      </c>
      <c r="B466" s="100">
        <v>46102</v>
      </c>
      <c r="C466" s="94" t="s">
        <v>150</v>
      </c>
      <c r="D466" s="43" t="s">
        <v>127</v>
      </c>
      <c r="E466" s="45" t="s">
        <v>1157</v>
      </c>
      <c r="F466" s="44" t="s">
        <v>64</v>
      </c>
      <c r="G466" s="44" t="s">
        <v>1156</v>
      </c>
      <c r="H466" s="44" t="s">
        <v>92</v>
      </c>
      <c r="I466" s="44" t="s">
        <v>99</v>
      </c>
      <c r="J466" s="44" t="s">
        <v>98</v>
      </c>
      <c r="K466" s="44" t="s">
        <v>99</v>
      </c>
      <c r="L466" s="44" t="s">
        <v>117</v>
      </c>
    </row>
    <row r="467" spans="1:12" ht="180.5" customHeight="1" x14ac:dyDescent="0.25">
      <c r="A467" s="164">
        <v>46082</v>
      </c>
      <c r="B467" s="100">
        <v>46105</v>
      </c>
      <c r="C467" s="100" t="s">
        <v>134</v>
      </c>
      <c r="D467" s="24" t="s">
        <v>112</v>
      </c>
      <c r="E467" s="7" t="s">
        <v>1162</v>
      </c>
      <c r="F467" s="6" t="s">
        <v>73</v>
      </c>
      <c r="G467" s="6" t="s">
        <v>368</v>
      </c>
      <c r="H467" s="59" t="s">
        <v>90</v>
      </c>
      <c r="I467" s="6" t="s">
        <v>99</v>
      </c>
      <c r="J467" s="6" t="s">
        <v>98</v>
      </c>
      <c r="K467" s="6" t="s">
        <v>99</v>
      </c>
      <c r="L467" s="6" t="s">
        <v>117</v>
      </c>
    </row>
    <row r="468" spans="1:12" ht="177" customHeight="1" x14ac:dyDescent="0.25">
      <c r="A468" s="164">
        <v>46082</v>
      </c>
      <c r="B468" s="100">
        <v>46105</v>
      </c>
      <c r="C468" s="100" t="s">
        <v>111</v>
      </c>
      <c r="D468" s="24" t="s">
        <v>119</v>
      </c>
      <c r="E468" s="55" t="s">
        <v>1182</v>
      </c>
      <c r="F468" s="59" t="s">
        <v>82</v>
      </c>
      <c r="G468" s="6" t="s">
        <v>1181</v>
      </c>
      <c r="H468" s="59" t="s">
        <v>93</v>
      </c>
      <c r="I468" s="6" t="s">
        <v>98</v>
      </c>
      <c r="J468" s="6" t="s">
        <v>98</v>
      </c>
      <c r="K468" s="6" t="s">
        <v>99</v>
      </c>
      <c r="L468" s="6" t="s">
        <v>117</v>
      </c>
    </row>
    <row r="469" spans="1:12" ht="125.5" x14ac:dyDescent="0.25">
      <c r="A469" s="164">
        <v>46082</v>
      </c>
      <c r="B469" s="100">
        <v>46106</v>
      </c>
      <c r="C469" s="100" t="s">
        <v>134</v>
      </c>
      <c r="D469" s="24" t="s">
        <v>112</v>
      </c>
      <c r="E469" s="55" t="s">
        <v>1164</v>
      </c>
      <c r="F469" s="59" t="s">
        <v>64</v>
      </c>
      <c r="G469" s="6" t="s">
        <v>1163</v>
      </c>
      <c r="H469" s="6" t="s">
        <v>87</v>
      </c>
      <c r="I469" s="6" t="s">
        <v>99</v>
      </c>
      <c r="J469" s="6" t="s">
        <v>98</v>
      </c>
      <c r="K469" s="6" t="s">
        <v>99</v>
      </c>
      <c r="L469" s="6" t="s">
        <v>117</v>
      </c>
    </row>
    <row r="470" spans="1:12" ht="116.5" customHeight="1" x14ac:dyDescent="0.25">
      <c r="A470" s="164">
        <v>46082</v>
      </c>
      <c r="B470" s="100">
        <v>46106</v>
      </c>
      <c r="C470" s="100" t="s">
        <v>134</v>
      </c>
      <c r="D470" s="24" t="s">
        <v>119</v>
      </c>
      <c r="E470" s="55" t="s">
        <v>1203</v>
      </c>
      <c r="F470" s="6" t="s">
        <v>64</v>
      </c>
      <c r="G470" s="6" t="s">
        <v>1204</v>
      </c>
      <c r="H470" s="6" t="s">
        <v>122</v>
      </c>
      <c r="I470" s="6" t="s">
        <v>99</v>
      </c>
      <c r="J470" s="6" t="s">
        <v>98</v>
      </c>
      <c r="K470" s="6" t="s">
        <v>99</v>
      </c>
      <c r="L470" s="6" t="s">
        <v>117</v>
      </c>
    </row>
    <row r="471" spans="1:12" ht="213" x14ac:dyDescent="0.25">
      <c r="A471" s="164">
        <v>46082</v>
      </c>
      <c r="B471" s="100">
        <v>46107</v>
      </c>
      <c r="C471" s="100" t="s">
        <v>111</v>
      </c>
      <c r="D471" s="24" t="s">
        <v>119</v>
      </c>
      <c r="E471" s="7" t="s">
        <v>1170</v>
      </c>
      <c r="F471" s="6" t="s">
        <v>82</v>
      </c>
      <c r="G471" s="59" t="s">
        <v>1169</v>
      </c>
      <c r="H471" s="6" t="s">
        <v>87</v>
      </c>
      <c r="I471" s="6" t="s">
        <v>99</v>
      </c>
      <c r="J471" s="6" t="s">
        <v>98</v>
      </c>
      <c r="K471" s="6" t="s">
        <v>99</v>
      </c>
      <c r="L471" s="6" t="s">
        <v>117</v>
      </c>
    </row>
    <row r="472" spans="1:12" ht="219" customHeight="1" x14ac:dyDescent="0.25">
      <c r="A472" s="164">
        <v>46082</v>
      </c>
      <c r="B472" s="100">
        <v>46107</v>
      </c>
      <c r="C472" s="100" t="s">
        <v>150</v>
      </c>
      <c r="D472" s="24" t="s">
        <v>112</v>
      </c>
      <c r="E472" s="55" t="s">
        <v>1184</v>
      </c>
      <c r="F472" s="6" t="s">
        <v>72</v>
      </c>
      <c r="G472" s="6" t="s">
        <v>1183</v>
      </c>
      <c r="H472" s="6" t="s">
        <v>87</v>
      </c>
      <c r="I472" s="6" t="s">
        <v>99</v>
      </c>
      <c r="J472" s="6" t="s">
        <v>98</v>
      </c>
      <c r="K472" s="6" t="s">
        <v>99</v>
      </c>
      <c r="L472" s="6" t="s">
        <v>117</v>
      </c>
    </row>
    <row r="473" spans="1:12" ht="150.5" x14ac:dyDescent="0.25">
      <c r="A473" s="164">
        <v>46082</v>
      </c>
      <c r="B473" s="100">
        <v>46108</v>
      </c>
      <c r="C473" s="100" t="s">
        <v>111</v>
      </c>
      <c r="D473" s="24" t="s">
        <v>258</v>
      </c>
      <c r="E473" s="55" t="s">
        <v>1180</v>
      </c>
      <c r="F473" s="6" t="s">
        <v>73</v>
      </c>
      <c r="G473" s="59" t="s">
        <v>1179</v>
      </c>
      <c r="H473" s="59" t="s">
        <v>131</v>
      </c>
      <c r="I473" s="6" t="s">
        <v>99</v>
      </c>
      <c r="J473" s="6" t="s">
        <v>98</v>
      </c>
      <c r="K473" s="6" t="s">
        <v>99</v>
      </c>
      <c r="L473" s="6" t="s">
        <v>117</v>
      </c>
    </row>
    <row r="474" spans="1:12" ht="163.5" x14ac:dyDescent="0.25">
      <c r="A474" s="164">
        <v>46082</v>
      </c>
      <c r="B474" s="100">
        <v>46108</v>
      </c>
      <c r="C474" s="100" t="s">
        <v>150</v>
      </c>
      <c r="D474" s="24" t="s">
        <v>112</v>
      </c>
      <c r="E474" s="7" t="s">
        <v>1187</v>
      </c>
      <c r="F474" s="59" t="s">
        <v>1185</v>
      </c>
      <c r="G474" s="59" t="s">
        <v>1186</v>
      </c>
      <c r="H474" s="6" t="s">
        <v>87</v>
      </c>
      <c r="I474" s="6" t="s">
        <v>99</v>
      </c>
      <c r="J474" s="6" t="s">
        <v>98</v>
      </c>
      <c r="K474" s="6" t="s">
        <v>99</v>
      </c>
      <c r="L474" s="6" t="s">
        <v>117</v>
      </c>
    </row>
    <row r="475" spans="1:12" ht="138.5" x14ac:dyDescent="0.25">
      <c r="A475" s="164">
        <v>46082</v>
      </c>
      <c r="B475" s="100">
        <v>46109</v>
      </c>
      <c r="C475" s="100" t="s">
        <v>134</v>
      </c>
      <c r="D475" s="24" t="s">
        <v>127</v>
      </c>
      <c r="E475" s="55" t="s">
        <v>1189</v>
      </c>
      <c r="F475" s="6" t="s">
        <v>64</v>
      </c>
      <c r="G475" s="58" t="s">
        <v>1188</v>
      </c>
      <c r="H475" s="58" t="s">
        <v>88</v>
      </c>
      <c r="I475" s="6" t="s">
        <v>98</v>
      </c>
      <c r="J475" s="6" t="s">
        <v>98</v>
      </c>
      <c r="K475" s="6" t="s">
        <v>99</v>
      </c>
      <c r="L475" s="6" t="s">
        <v>117</v>
      </c>
    </row>
    <row r="476" spans="1:12" ht="125.5" x14ac:dyDescent="0.25">
      <c r="A476" s="164">
        <v>46082</v>
      </c>
      <c r="B476" s="100">
        <v>46109</v>
      </c>
      <c r="C476" s="100" t="s">
        <v>134</v>
      </c>
      <c r="D476" s="24" t="s">
        <v>127</v>
      </c>
      <c r="E476" s="55" t="s">
        <v>1166</v>
      </c>
      <c r="F476" s="6" t="s">
        <v>70</v>
      </c>
      <c r="G476" s="59" t="s">
        <v>1165</v>
      </c>
      <c r="H476" s="59" t="s">
        <v>90</v>
      </c>
      <c r="I476" s="6" t="s">
        <v>99</v>
      </c>
      <c r="J476" s="6" t="s">
        <v>98</v>
      </c>
      <c r="K476" s="6" t="s">
        <v>99</v>
      </c>
      <c r="L476" s="6" t="s">
        <v>117</v>
      </c>
    </row>
    <row r="477" spans="1:12" ht="180.5" customHeight="1" x14ac:dyDescent="0.25">
      <c r="A477" s="164">
        <v>46082</v>
      </c>
      <c r="B477" s="100">
        <v>46111</v>
      </c>
      <c r="C477" s="100" t="s">
        <v>111</v>
      </c>
      <c r="D477" s="24" t="s">
        <v>116</v>
      </c>
      <c r="E477" s="55" t="s">
        <v>1197</v>
      </c>
      <c r="F477" s="59" t="s">
        <v>1196</v>
      </c>
      <c r="G477" s="6" t="s">
        <v>177</v>
      </c>
      <c r="H477" s="6" t="s">
        <v>93</v>
      </c>
      <c r="I477" s="6" t="s">
        <v>98</v>
      </c>
      <c r="J477" s="6" t="s">
        <v>98</v>
      </c>
      <c r="K477" s="6" t="s">
        <v>99</v>
      </c>
      <c r="L477" s="6" t="s">
        <v>117</v>
      </c>
    </row>
    <row r="478" spans="1:12" ht="166" customHeight="1" x14ac:dyDescent="0.25">
      <c r="A478" s="164">
        <v>46082</v>
      </c>
      <c r="B478" s="100">
        <v>46111</v>
      </c>
      <c r="C478" s="100" t="s">
        <v>134</v>
      </c>
      <c r="D478" s="24" t="s">
        <v>112</v>
      </c>
      <c r="E478" s="7" t="s">
        <v>1195</v>
      </c>
      <c r="F478" s="6" t="s">
        <v>73</v>
      </c>
      <c r="G478" s="6" t="s">
        <v>1171</v>
      </c>
      <c r="H478" s="59" t="s">
        <v>88</v>
      </c>
      <c r="I478" s="6" t="s">
        <v>98</v>
      </c>
      <c r="J478" s="6" t="s">
        <v>99</v>
      </c>
      <c r="K478" s="6" t="s">
        <v>98</v>
      </c>
      <c r="L478" s="6" t="s">
        <v>1175</v>
      </c>
    </row>
    <row r="479" spans="1:12" ht="178.5" customHeight="1" x14ac:dyDescent="0.25">
      <c r="A479" s="164">
        <v>46082</v>
      </c>
      <c r="B479" s="100">
        <v>46111</v>
      </c>
      <c r="C479" s="100" t="s">
        <v>150</v>
      </c>
      <c r="D479" s="24" t="s">
        <v>112</v>
      </c>
      <c r="E479" s="55" t="s">
        <v>1178</v>
      </c>
      <c r="F479" s="59" t="s">
        <v>72</v>
      </c>
      <c r="G479" s="6" t="s">
        <v>1176</v>
      </c>
      <c r="H479" s="6" t="s">
        <v>94</v>
      </c>
      <c r="I479" s="6" t="s">
        <v>98</v>
      </c>
      <c r="J479" s="6" t="s">
        <v>99</v>
      </c>
      <c r="K479" s="6" t="s">
        <v>98</v>
      </c>
      <c r="L479" s="6" t="s">
        <v>1177</v>
      </c>
    </row>
    <row r="480" spans="1:12" ht="138" x14ac:dyDescent="0.25">
      <c r="A480" s="164">
        <v>46082</v>
      </c>
      <c r="B480" s="100">
        <v>46111</v>
      </c>
      <c r="C480" s="100" t="s">
        <v>134</v>
      </c>
      <c r="D480" s="24" t="s">
        <v>112</v>
      </c>
      <c r="E480" s="7" t="s">
        <v>1174</v>
      </c>
      <c r="F480" s="58" t="s">
        <v>64</v>
      </c>
      <c r="G480" s="6" t="s">
        <v>1172</v>
      </c>
      <c r="H480" s="6" t="s">
        <v>94</v>
      </c>
      <c r="I480" s="6" t="s">
        <v>99</v>
      </c>
      <c r="J480" s="6" t="s">
        <v>99</v>
      </c>
      <c r="K480" s="6" t="s">
        <v>98</v>
      </c>
      <c r="L480" s="6" t="s">
        <v>1173</v>
      </c>
    </row>
    <row r="481" spans="1:12" ht="88" x14ac:dyDescent="0.25">
      <c r="A481" s="164">
        <v>46082</v>
      </c>
      <c r="B481" s="100">
        <v>46112</v>
      </c>
      <c r="C481" s="100" t="s">
        <v>111</v>
      </c>
      <c r="D481" s="24" t="s">
        <v>127</v>
      </c>
      <c r="E481" s="55" t="s">
        <v>1191</v>
      </c>
      <c r="F481" s="59" t="s">
        <v>64</v>
      </c>
      <c r="G481" s="59" t="s">
        <v>1190</v>
      </c>
      <c r="H481" s="59" t="s">
        <v>92</v>
      </c>
      <c r="I481" s="6" t="s">
        <v>99</v>
      </c>
      <c r="J481" s="6" t="s">
        <v>98</v>
      </c>
      <c r="K481" s="6" t="s">
        <v>99</v>
      </c>
      <c r="L481" s="6" t="s">
        <v>117</v>
      </c>
    </row>
    <row r="482" spans="1:12" ht="75.5" x14ac:dyDescent="0.25">
      <c r="A482" s="164">
        <v>46082</v>
      </c>
      <c r="B482" s="100">
        <v>46112</v>
      </c>
      <c r="C482" s="100" t="s">
        <v>111</v>
      </c>
      <c r="D482" s="24" t="s">
        <v>127</v>
      </c>
      <c r="E482" s="55" t="s">
        <v>1192</v>
      </c>
      <c r="F482" s="6" t="s">
        <v>114</v>
      </c>
      <c r="G482" s="6" t="s">
        <v>1190</v>
      </c>
      <c r="H482" s="59" t="s">
        <v>92</v>
      </c>
      <c r="I482" s="6" t="s">
        <v>99</v>
      </c>
      <c r="J482" s="6" t="s">
        <v>98</v>
      </c>
      <c r="K482" s="6" t="s">
        <v>99</v>
      </c>
      <c r="L482" s="6" t="s">
        <v>117</v>
      </c>
    </row>
    <row r="483" spans="1:12" ht="127" customHeight="1" x14ac:dyDescent="0.25">
      <c r="A483" s="164">
        <v>46082</v>
      </c>
      <c r="B483" s="100">
        <v>46112</v>
      </c>
      <c r="C483" s="100" t="s">
        <v>111</v>
      </c>
      <c r="D483" s="24" t="s">
        <v>127</v>
      </c>
      <c r="E483" s="45" t="s">
        <v>1193</v>
      </c>
      <c r="F483" s="44" t="s">
        <v>72</v>
      </c>
      <c r="G483" s="59" t="s">
        <v>1194</v>
      </c>
      <c r="H483" s="44" t="s">
        <v>90</v>
      </c>
      <c r="I483" s="44" t="s">
        <v>99</v>
      </c>
      <c r="J483" s="44" t="s">
        <v>98</v>
      </c>
      <c r="K483" s="44" t="s">
        <v>99</v>
      </c>
      <c r="L483" s="44" t="s">
        <v>117</v>
      </c>
    </row>
    <row r="484" spans="1:12" ht="103.5" customHeight="1" x14ac:dyDescent="0.25"/>
  </sheetData>
  <pageMargins left="0.75" right="0.75" top="1" bottom="1" header="0.5" footer="0.5"/>
  <pageSetup orientation="portrait" horizontalDpi="200" verticalDpi="2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O240"/>
  <sheetViews>
    <sheetView topLeftCell="A229" zoomScale="75" zoomScaleNormal="75" workbookViewId="0">
      <selection activeCell="Z285" sqref="Z285"/>
    </sheetView>
  </sheetViews>
  <sheetFormatPr defaultRowHeight="12.5" x14ac:dyDescent="0.25"/>
  <cols>
    <col min="1" max="1" width="30.453125" customWidth="1"/>
  </cols>
  <sheetData>
    <row r="1" spans="1:1" ht="25" customHeight="1" x14ac:dyDescent="0.5">
      <c r="A1" s="13" t="s">
        <v>971</v>
      </c>
    </row>
    <row r="17" spans="1:1" ht="25" customHeight="1" x14ac:dyDescent="0.5">
      <c r="A17" s="13" t="s">
        <v>972</v>
      </c>
    </row>
    <row r="34" spans="1:1" ht="25" customHeight="1" x14ac:dyDescent="0.5">
      <c r="A34" s="13" t="s">
        <v>973</v>
      </c>
    </row>
    <row r="53" spans="1:1" ht="25" customHeight="1" x14ac:dyDescent="0.5">
      <c r="A53" s="13" t="s">
        <v>974</v>
      </c>
    </row>
    <row r="69" spans="1:2" ht="25" customHeight="1" x14ac:dyDescent="0.5">
      <c r="A69" s="13" t="s">
        <v>975</v>
      </c>
      <c r="B69" s="12"/>
    </row>
    <row r="103" spans="1:2" ht="23.15" customHeight="1" x14ac:dyDescent="0.5">
      <c r="A103" s="140" t="s">
        <v>976</v>
      </c>
      <c r="B103" s="140"/>
    </row>
    <row r="123" spans="1:15" x14ac:dyDescent="0.25">
      <c r="A123" s="60"/>
      <c r="B123" s="87"/>
      <c r="C123" s="87"/>
      <c r="D123" s="87"/>
      <c r="E123" s="87"/>
      <c r="F123" s="87"/>
      <c r="G123" s="87"/>
      <c r="H123" s="87"/>
      <c r="I123" s="87"/>
      <c r="J123" s="87"/>
      <c r="K123" s="87"/>
      <c r="L123" s="87"/>
      <c r="M123" s="87"/>
      <c r="N123" s="87"/>
      <c r="O123" s="87"/>
    </row>
    <row r="124" spans="1:15" x14ac:dyDescent="0.25">
      <c r="A124" s="87"/>
      <c r="B124" s="87"/>
      <c r="C124" s="87"/>
      <c r="D124" s="87"/>
      <c r="E124" s="87"/>
      <c r="F124" s="87"/>
      <c r="G124" s="87"/>
      <c r="H124" s="87"/>
      <c r="I124" s="87"/>
      <c r="J124" s="87"/>
      <c r="K124" s="87"/>
      <c r="L124" s="87"/>
      <c r="M124" s="87"/>
      <c r="N124" s="87"/>
      <c r="O124" s="87"/>
    </row>
    <row r="125" spans="1:15" x14ac:dyDescent="0.25">
      <c r="A125" s="87"/>
      <c r="B125" s="87"/>
      <c r="C125" s="87"/>
      <c r="D125" s="87"/>
      <c r="E125" s="87"/>
      <c r="F125" s="87"/>
      <c r="G125" s="87"/>
      <c r="H125" s="87"/>
      <c r="I125" s="87"/>
      <c r="J125" s="87"/>
      <c r="K125" s="87"/>
      <c r="L125" s="87"/>
      <c r="M125" s="87"/>
      <c r="N125" s="87"/>
      <c r="O125" s="87"/>
    </row>
    <row r="126" spans="1:15" x14ac:dyDescent="0.25">
      <c r="A126" s="87"/>
      <c r="B126" s="87"/>
      <c r="C126" s="87"/>
      <c r="D126" s="87"/>
      <c r="E126" s="87"/>
      <c r="F126" s="87"/>
      <c r="G126" s="87"/>
      <c r="H126" s="87"/>
      <c r="I126" s="87"/>
      <c r="J126" s="87"/>
      <c r="K126" s="87"/>
      <c r="L126" s="87"/>
      <c r="M126" s="87"/>
      <c r="N126" s="87"/>
      <c r="O126" s="87"/>
    </row>
    <row r="127" spans="1:15" x14ac:dyDescent="0.25">
      <c r="A127" s="87"/>
      <c r="B127" s="87"/>
      <c r="C127" s="87"/>
      <c r="D127" s="87"/>
      <c r="E127" s="87"/>
      <c r="F127" s="87"/>
      <c r="G127" s="87"/>
      <c r="H127" s="87"/>
      <c r="I127" s="87"/>
      <c r="J127" s="87"/>
      <c r="K127" s="87"/>
      <c r="L127" s="87"/>
      <c r="M127" s="87"/>
      <c r="N127" s="87"/>
      <c r="O127" s="87"/>
    </row>
    <row r="128" spans="1:15" x14ac:dyDescent="0.25">
      <c r="A128" s="87"/>
      <c r="B128" s="87"/>
      <c r="C128" s="87"/>
      <c r="D128" s="87"/>
      <c r="E128" s="87"/>
      <c r="F128" s="87"/>
      <c r="G128" s="87"/>
      <c r="H128" s="87"/>
      <c r="I128" s="87"/>
      <c r="J128" s="87"/>
      <c r="K128" s="87"/>
      <c r="L128" s="87"/>
      <c r="M128" s="87"/>
      <c r="N128" s="87"/>
      <c r="O128" s="87"/>
    </row>
    <row r="129" spans="1:15" x14ac:dyDescent="0.25">
      <c r="A129" s="87"/>
      <c r="B129" s="87"/>
      <c r="C129" s="87"/>
      <c r="D129" s="87"/>
      <c r="E129" s="87"/>
      <c r="F129" s="87"/>
      <c r="G129" s="87"/>
      <c r="H129" s="87"/>
      <c r="I129" s="87"/>
      <c r="J129" s="87"/>
      <c r="K129" s="87"/>
      <c r="L129" s="87"/>
      <c r="M129" s="87"/>
      <c r="N129" s="87"/>
      <c r="O129" s="87"/>
    </row>
    <row r="130" spans="1:15" x14ac:dyDescent="0.25">
      <c r="A130" s="87"/>
      <c r="B130" s="87"/>
      <c r="C130" s="87"/>
      <c r="D130" s="87"/>
      <c r="E130" s="87"/>
      <c r="F130" s="87"/>
      <c r="G130" s="87"/>
      <c r="H130" s="87"/>
      <c r="I130" s="87"/>
      <c r="J130" s="87"/>
      <c r="K130" s="87"/>
      <c r="L130" s="87"/>
      <c r="M130" s="87"/>
      <c r="N130" s="87"/>
      <c r="O130" s="87"/>
    </row>
    <row r="131" spans="1:15" x14ac:dyDescent="0.25">
      <c r="A131" s="87"/>
      <c r="B131" s="87"/>
      <c r="C131" s="87"/>
      <c r="D131" s="87"/>
      <c r="E131" s="87"/>
      <c r="F131" s="87"/>
      <c r="G131" s="87"/>
      <c r="H131" s="87"/>
      <c r="I131" s="87"/>
      <c r="J131" s="87"/>
      <c r="K131" s="87"/>
      <c r="L131" s="87"/>
      <c r="M131" s="87"/>
      <c r="N131" s="87"/>
      <c r="O131" s="87"/>
    </row>
    <row r="132" spans="1:15" x14ac:dyDescent="0.25">
      <c r="A132" s="87"/>
      <c r="B132" s="87"/>
      <c r="C132" s="87"/>
      <c r="D132" s="87"/>
      <c r="E132" s="87"/>
      <c r="F132" s="87"/>
      <c r="G132" s="87"/>
      <c r="H132" s="87"/>
      <c r="I132" s="87"/>
      <c r="J132" s="87"/>
      <c r="K132" s="87"/>
      <c r="L132" s="87"/>
      <c r="M132" s="87"/>
      <c r="N132" s="87"/>
      <c r="O132" s="87"/>
    </row>
    <row r="133" spans="1:15" x14ac:dyDescent="0.25">
      <c r="A133" s="87"/>
      <c r="B133" s="87"/>
      <c r="C133" s="87"/>
      <c r="D133" s="87"/>
      <c r="E133" s="87"/>
      <c r="F133" s="87"/>
      <c r="G133" s="87"/>
      <c r="H133" s="87"/>
      <c r="I133" s="87"/>
      <c r="J133" s="87"/>
      <c r="K133" s="87"/>
      <c r="L133" s="87"/>
      <c r="M133" s="87"/>
      <c r="N133" s="87"/>
      <c r="O133" s="87"/>
    </row>
    <row r="134" spans="1:15" x14ac:dyDescent="0.25">
      <c r="A134" s="87"/>
      <c r="B134" s="87"/>
      <c r="C134" s="87"/>
      <c r="D134" s="87"/>
      <c r="E134" s="87"/>
      <c r="F134" s="87"/>
      <c r="G134" s="87"/>
      <c r="H134" s="87"/>
      <c r="I134" s="87"/>
      <c r="J134" s="87"/>
      <c r="K134" s="87"/>
      <c r="L134" s="87"/>
      <c r="M134" s="87"/>
      <c r="N134" s="87"/>
      <c r="O134" s="87"/>
    </row>
    <row r="135" spans="1:15" x14ac:dyDescent="0.25">
      <c r="A135" s="87"/>
      <c r="B135" s="87"/>
      <c r="C135" s="87"/>
      <c r="D135" s="87"/>
      <c r="E135" s="87"/>
      <c r="F135" s="87"/>
      <c r="G135" s="87"/>
      <c r="H135" s="87"/>
      <c r="I135" s="87"/>
      <c r="J135" s="87"/>
      <c r="K135" s="87"/>
      <c r="L135" s="87"/>
      <c r="M135" s="87"/>
      <c r="N135" s="87"/>
      <c r="O135" s="87"/>
    </row>
    <row r="136" spans="1:15" x14ac:dyDescent="0.25">
      <c r="A136" s="87"/>
      <c r="B136" s="87"/>
      <c r="C136" s="87"/>
      <c r="D136" s="87"/>
      <c r="E136" s="87"/>
      <c r="F136" s="87"/>
      <c r="G136" s="87"/>
      <c r="H136" s="87"/>
      <c r="I136" s="87"/>
      <c r="J136" s="87"/>
      <c r="K136" s="87"/>
      <c r="L136" s="87"/>
      <c r="M136" s="87"/>
      <c r="N136" s="87"/>
      <c r="O136" s="87"/>
    </row>
    <row r="240" spans="1:10" ht="308" customHeight="1" x14ac:dyDescent="0.25">
      <c r="A240" s="145"/>
      <c r="B240" s="145"/>
      <c r="C240" s="145"/>
      <c r="D240" s="145"/>
      <c r="E240" s="145"/>
      <c r="F240" s="145"/>
      <c r="G240" s="145"/>
      <c r="H240" s="145"/>
      <c r="I240" s="145"/>
      <c r="J240" s="145"/>
    </row>
  </sheetData>
  <mergeCells count="1">
    <mergeCell ref="A103:B10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K35"/>
  <sheetViews>
    <sheetView workbookViewId="0">
      <selection activeCell="C6" sqref="C6"/>
    </sheetView>
  </sheetViews>
  <sheetFormatPr defaultRowHeight="12.5" x14ac:dyDescent="0.25"/>
  <cols>
    <col min="1" max="1" width="14.7265625" bestFit="1" customWidth="1"/>
    <col min="2" max="2" width="26.54296875" bestFit="1" customWidth="1"/>
    <col min="3" max="3" width="15.81640625" bestFit="1" customWidth="1"/>
    <col min="4" max="4" width="69" customWidth="1"/>
    <col min="5" max="5" width="43.7265625" customWidth="1"/>
    <col min="6" max="6" width="10.7265625" bestFit="1" customWidth="1"/>
    <col min="7" max="7" width="19.26953125" bestFit="1" customWidth="1"/>
    <col min="8" max="8" width="15.26953125" bestFit="1" customWidth="1"/>
    <col min="9" max="9" width="15.7265625" customWidth="1"/>
    <col min="10" max="10" width="40.81640625" customWidth="1"/>
  </cols>
  <sheetData>
    <row r="1" spans="1:11" ht="13" customHeight="1" x14ac:dyDescent="0.3">
      <c r="A1" s="17" t="s">
        <v>977</v>
      </c>
      <c r="B1" s="17" t="s">
        <v>102</v>
      </c>
      <c r="C1" s="17" t="s">
        <v>103</v>
      </c>
      <c r="D1" s="17" t="s">
        <v>61</v>
      </c>
      <c r="E1" s="17" t="s">
        <v>106</v>
      </c>
      <c r="F1" s="17" t="s">
        <v>978</v>
      </c>
      <c r="G1" s="17" t="s">
        <v>979</v>
      </c>
      <c r="H1" s="17" t="s">
        <v>980</v>
      </c>
      <c r="I1" s="17" t="s">
        <v>981</v>
      </c>
      <c r="J1" s="17" t="s">
        <v>982</v>
      </c>
    </row>
    <row r="2" spans="1:11" x14ac:dyDescent="0.25">
      <c r="A2" s="21" t="s">
        <v>20</v>
      </c>
      <c r="B2" s="9" t="s">
        <v>15</v>
      </c>
      <c r="C2" t="s">
        <v>127</v>
      </c>
      <c r="D2" s="8" t="s">
        <v>184</v>
      </c>
      <c r="E2" s="8" t="s">
        <v>122</v>
      </c>
      <c r="F2" s="10" t="s">
        <v>98</v>
      </c>
      <c r="G2" s="9" t="s">
        <v>98</v>
      </c>
      <c r="H2" s="9" t="s">
        <v>98</v>
      </c>
      <c r="I2" s="16" t="s">
        <v>20</v>
      </c>
      <c r="J2" s="9" t="str">
        <f>""</f>
        <v/>
      </c>
    </row>
    <row r="3" spans="1:11" ht="15.5" x14ac:dyDescent="0.35">
      <c r="A3" s="21" t="s">
        <v>21</v>
      </c>
      <c r="B3" s="16" t="s">
        <v>134</v>
      </c>
      <c r="C3" t="s">
        <v>112</v>
      </c>
      <c r="D3" s="9" t="s">
        <v>129</v>
      </c>
      <c r="E3" s="8" t="s">
        <v>131</v>
      </c>
      <c r="F3" s="10" t="s">
        <v>99</v>
      </c>
      <c r="G3" s="9" t="s">
        <v>99</v>
      </c>
      <c r="H3" s="9" t="s">
        <v>99</v>
      </c>
      <c r="I3" s="16" t="s">
        <v>21</v>
      </c>
      <c r="J3" t="str">
        <f>I2</f>
        <v>January 2025</v>
      </c>
      <c r="K3" s="66"/>
    </row>
    <row r="4" spans="1:11" ht="15.5" x14ac:dyDescent="0.35">
      <c r="A4" s="21" t="s">
        <v>22</v>
      </c>
      <c r="B4" s="16" t="s">
        <v>150</v>
      </c>
      <c r="C4" t="s">
        <v>163</v>
      </c>
      <c r="D4" s="22" t="s">
        <v>125</v>
      </c>
      <c r="E4" s="8" t="s">
        <v>162</v>
      </c>
      <c r="H4" s="8"/>
      <c r="I4" s="16" t="s">
        <v>22</v>
      </c>
      <c r="J4" t="str">
        <f>I2 &amp; " - " &amp; I3</f>
        <v>January 2025 - February 2025</v>
      </c>
      <c r="K4" s="82"/>
    </row>
    <row r="5" spans="1:11" ht="15.5" x14ac:dyDescent="0.35">
      <c r="A5" s="21" t="s">
        <v>23</v>
      </c>
      <c r="B5" s="16" t="s">
        <v>238</v>
      </c>
      <c r="C5" t="s">
        <v>258</v>
      </c>
      <c r="D5" s="9" t="s">
        <v>180</v>
      </c>
      <c r="E5" s="10" t="s">
        <v>198</v>
      </c>
      <c r="H5" s="8"/>
      <c r="I5" s="16" t="s">
        <v>23</v>
      </c>
      <c r="J5" t="str">
        <f t="shared" ref="J5:J24" si="0">$I$2 &amp; " - " &amp; I4</f>
        <v>January 2025 - March 2025</v>
      </c>
      <c r="K5" s="84"/>
    </row>
    <row r="6" spans="1:11" ht="15.5" x14ac:dyDescent="0.35">
      <c r="A6" s="21" t="s">
        <v>24</v>
      </c>
      <c r="B6" s="16" t="s">
        <v>118</v>
      </c>
      <c r="C6" t="s">
        <v>119</v>
      </c>
      <c r="D6" s="22" t="s">
        <v>160</v>
      </c>
      <c r="E6" s="8" t="s">
        <v>142</v>
      </c>
      <c r="H6" s="8"/>
      <c r="I6" s="16" t="s">
        <v>24</v>
      </c>
      <c r="J6" t="str">
        <f t="shared" si="0"/>
        <v>January 2025 - April 2025</v>
      </c>
      <c r="K6" s="105"/>
    </row>
    <row r="7" spans="1:11" ht="15.5" x14ac:dyDescent="0.35">
      <c r="A7" s="21" t="s">
        <v>25</v>
      </c>
      <c r="B7" s="16" t="s">
        <v>111</v>
      </c>
      <c r="C7" s="9" t="s">
        <v>116</v>
      </c>
      <c r="D7" s="10" t="s">
        <v>63</v>
      </c>
      <c r="E7" s="10" t="s">
        <v>153</v>
      </c>
      <c r="H7" s="8"/>
      <c r="I7" s="16" t="s">
        <v>25</v>
      </c>
      <c r="J7" t="str">
        <f t="shared" si="0"/>
        <v>January 2025 - May 2025</v>
      </c>
      <c r="K7" s="66"/>
    </row>
    <row r="8" spans="1:11" ht="15.5" x14ac:dyDescent="0.35">
      <c r="A8" s="21" t="s">
        <v>26</v>
      </c>
      <c r="B8" s="16" t="s">
        <v>210</v>
      </c>
      <c r="D8" s="8" t="s">
        <v>137</v>
      </c>
      <c r="E8" s="8" t="s">
        <v>116</v>
      </c>
      <c r="H8" s="8"/>
      <c r="I8" s="16" t="s">
        <v>26</v>
      </c>
      <c r="J8" t="str">
        <f t="shared" si="0"/>
        <v>January 2025 - June 2025</v>
      </c>
      <c r="K8" s="82"/>
    </row>
    <row r="9" spans="1:11" ht="15.5" x14ac:dyDescent="0.35">
      <c r="A9" s="21" t="s">
        <v>27</v>
      </c>
      <c r="B9" s="16" t="s">
        <v>983</v>
      </c>
      <c r="D9" s="22" t="s">
        <v>114</v>
      </c>
      <c r="E9" s="8" t="s">
        <v>145</v>
      </c>
      <c r="I9" s="16" t="s">
        <v>27</v>
      </c>
      <c r="J9" t="str">
        <f t="shared" si="0"/>
        <v>January 2025 - July 2025</v>
      </c>
      <c r="K9" s="82"/>
    </row>
    <row r="10" spans="1:11" ht="15.5" x14ac:dyDescent="0.35">
      <c r="A10" s="21" t="s">
        <v>28</v>
      </c>
      <c r="B10" s="21"/>
      <c r="D10" s="10" t="s">
        <v>174</v>
      </c>
      <c r="E10" s="8" t="s">
        <v>94</v>
      </c>
      <c r="I10" s="16" t="s">
        <v>28</v>
      </c>
      <c r="J10" t="str">
        <f t="shared" si="0"/>
        <v>January 2025 - August 2025</v>
      </c>
      <c r="K10" s="105"/>
    </row>
    <row r="11" spans="1:11" ht="15.5" x14ac:dyDescent="0.35">
      <c r="A11" s="21" t="s">
        <v>29</v>
      </c>
      <c r="B11" s="21"/>
      <c r="D11" s="10" t="s">
        <v>116</v>
      </c>
      <c r="E11" s="8" t="s">
        <v>91</v>
      </c>
      <c r="I11" s="16" t="s">
        <v>29</v>
      </c>
      <c r="J11" t="str">
        <f t="shared" si="0"/>
        <v>January 2025 - September 2025</v>
      </c>
      <c r="K11" s="82"/>
    </row>
    <row r="12" spans="1:11" ht="15.5" x14ac:dyDescent="0.35">
      <c r="A12" s="21" t="s">
        <v>30</v>
      </c>
      <c r="B12" s="21"/>
      <c r="D12" s="9" t="s">
        <v>984</v>
      </c>
      <c r="E12" s="8" t="s">
        <v>87</v>
      </c>
      <c r="I12" s="16" t="s">
        <v>30</v>
      </c>
      <c r="J12" t="str">
        <f t="shared" si="0"/>
        <v>January 2025 - October 2025</v>
      </c>
      <c r="K12" s="105"/>
    </row>
    <row r="13" spans="1:11" ht="15.5" x14ac:dyDescent="0.35">
      <c r="A13" s="21" t="s">
        <v>1</v>
      </c>
      <c r="B13" s="21"/>
      <c r="D13" s="9" t="s">
        <v>720</v>
      </c>
      <c r="E13" s="8" t="s">
        <v>90</v>
      </c>
      <c r="I13" s="16" t="s">
        <v>1</v>
      </c>
      <c r="J13" t="str">
        <f t="shared" si="0"/>
        <v>January 2025 - November 2025</v>
      </c>
      <c r="K13" s="66"/>
    </row>
    <row r="14" spans="1:11" ht="15.5" x14ac:dyDescent="0.35">
      <c r="A14" s="16" t="s">
        <v>13</v>
      </c>
      <c r="D14" s="9" t="s">
        <v>985</v>
      </c>
      <c r="E14" s="8" t="s">
        <v>698</v>
      </c>
      <c r="I14" s="16" t="s">
        <v>13</v>
      </c>
      <c r="J14" t="str">
        <f t="shared" si="0"/>
        <v>January 2025 - December 2025</v>
      </c>
      <c r="K14" s="105"/>
    </row>
    <row r="15" spans="1:11" ht="15.5" x14ac:dyDescent="0.35">
      <c r="A15" s="16" t="s">
        <v>986</v>
      </c>
      <c r="D15" s="9" t="s">
        <v>987</v>
      </c>
      <c r="E15" s="8" t="s">
        <v>92</v>
      </c>
      <c r="I15" s="16" t="s">
        <v>986</v>
      </c>
      <c r="J15" t="str">
        <f t="shared" si="0"/>
        <v>January 2025 - January 2026</v>
      </c>
      <c r="K15" s="82"/>
    </row>
    <row r="16" spans="1:11" ht="15.5" x14ac:dyDescent="0.35">
      <c r="A16" s="16" t="s">
        <v>988</v>
      </c>
      <c r="D16" s="9" t="s">
        <v>989</v>
      </c>
      <c r="E16" s="8" t="s">
        <v>926</v>
      </c>
      <c r="I16" s="16" t="s">
        <v>988</v>
      </c>
      <c r="J16" t="str">
        <f t="shared" si="0"/>
        <v>January 2025 - February 2026</v>
      </c>
      <c r="K16" s="86"/>
    </row>
    <row r="17" spans="1:11" ht="15.5" x14ac:dyDescent="0.35">
      <c r="A17" s="16" t="s">
        <v>990</v>
      </c>
      <c r="D17" s="9" t="s">
        <v>76</v>
      </c>
      <c r="E17" t="s">
        <v>910</v>
      </c>
      <c r="I17" s="16" t="s">
        <v>990</v>
      </c>
      <c r="J17" t="str">
        <f t="shared" si="0"/>
        <v>January 2025 - March 2026</v>
      </c>
      <c r="K17" s="85"/>
    </row>
    <row r="18" spans="1:11" ht="15.5" x14ac:dyDescent="0.35">
      <c r="A18" s="16" t="s">
        <v>991</v>
      </c>
      <c r="D18" s="9" t="s">
        <v>73</v>
      </c>
      <c r="E18" t="s">
        <v>85</v>
      </c>
      <c r="I18" s="16" t="s">
        <v>991</v>
      </c>
      <c r="J18" t="str">
        <f t="shared" si="0"/>
        <v>January 2025 - April 2026</v>
      </c>
      <c r="K18" s="86"/>
    </row>
    <row r="19" spans="1:11" ht="15.5" x14ac:dyDescent="0.35">
      <c r="A19" s="16" t="s">
        <v>992</v>
      </c>
      <c r="D19" s="9" t="s">
        <v>79</v>
      </c>
      <c r="E19" s="8" t="s">
        <v>828</v>
      </c>
      <c r="I19" s="16" t="s">
        <v>992</v>
      </c>
      <c r="J19" t="str">
        <f t="shared" si="0"/>
        <v>January 2025 - May 2026</v>
      </c>
      <c r="K19" s="85"/>
    </row>
    <row r="20" spans="1:11" ht="15.5" x14ac:dyDescent="0.35">
      <c r="A20" s="16" t="s">
        <v>993</v>
      </c>
      <c r="D20" s="9" t="s">
        <v>180</v>
      </c>
      <c r="I20" s="16" t="s">
        <v>993</v>
      </c>
      <c r="J20" t="str">
        <f t="shared" si="0"/>
        <v>January 2025 - June 2026</v>
      </c>
      <c r="K20" s="86"/>
    </row>
    <row r="21" spans="1:11" ht="15.5" x14ac:dyDescent="0.35">
      <c r="A21" s="16" t="s">
        <v>994</v>
      </c>
      <c r="D21" s="9" t="s">
        <v>184</v>
      </c>
      <c r="I21" s="16" t="s">
        <v>994</v>
      </c>
      <c r="J21" t="str">
        <f t="shared" si="0"/>
        <v>January 2025 - July 2026</v>
      </c>
      <c r="K21" s="85"/>
    </row>
    <row r="22" spans="1:11" ht="15.5" x14ac:dyDescent="0.35">
      <c r="A22" s="92" t="s">
        <v>995</v>
      </c>
      <c r="D22" s="9" t="s">
        <v>62</v>
      </c>
      <c r="I22" s="92" t="s">
        <v>995</v>
      </c>
      <c r="J22" t="str">
        <f t="shared" si="0"/>
        <v>January 2025 - August 2026</v>
      </c>
      <c r="K22" s="86"/>
    </row>
    <row r="23" spans="1:11" ht="15.5" x14ac:dyDescent="0.35">
      <c r="A23" s="16" t="s">
        <v>996</v>
      </c>
      <c r="D23" s="9" t="s">
        <v>997</v>
      </c>
      <c r="I23" s="16" t="s">
        <v>996</v>
      </c>
      <c r="J23" t="str">
        <f t="shared" si="0"/>
        <v>January 2025 - September 2026</v>
      </c>
      <c r="K23" s="85"/>
    </row>
    <row r="24" spans="1:11" ht="15.5" x14ac:dyDescent="0.35">
      <c r="A24" s="16" t="s">
        <v>998</v>
      </c>
      <c r="D24" s="9" t="s">
        <v>129</v>
      </c>
      <c r="I24" s="16" t="s">
        <v>998</v>
      </c>
      <c r="J24" t="str">
        <f t="shared" si="0"/>
        <v>January 2025 - October 2026</v>
      </c>
      <c r="K24" s="85"/>
    </row>
    <row r="25" spans="1:11" ht="15.5" x14ac:dyDescent="0.35">
      <c r="A25" s="16" t="s">
        <v>999</v>
      </c>
      <c r="D25" s="9" t="s">
        <v>1000</v>
      </c>
      <c r="I25" s="16" t="s">
        <v>1</v>
      </c>
      <c r="J25" t="str">
        <f>$I$2 &amp; " - " &amp; I24</f>
        <v>January 2025 - November 2026</v>
      </c>
      <c r="K25" s="86"/>
    </row>
    <row r="26" spans="1:11" ht="15.5" x14ac:dyDescent="0.35">
      <c r="A26" s="16"/>
      <c r="D26" s="9" t="s">
        <v>1001</v>
      </c>
      <c r="I26" s="16"/>
      <c r="K26" s="85"/>
    </row>
    <row r="27" spans="1:11" ht="15.5" x14ac:dyDescent="0.35">
      <c r="D27" s="9" t="s">
        <v>80</v>
      </c>
      <c r="K27" s="86"/>
    </row>
    <row r="28" spans="1:11" ht="15.5" x14ac:dyDescent="0.35">
      <c r="D28" s="9" t="s">
        <v>1002</v>
      </c>
      <c r="K28" s="85"/>
    </row>
    <row r="29" spans="1:11" ht="15.5" x14ac:dyDescent="0.35">
      <c r="D29" s="9" t="s">
        <v>69</v>
      </c>
      <c r="K29" s="86"/>
    </row>
    <row r="30" spans="1:11" ht="15.5" x14ac:dyDescent="0.35">
      <c r="D30" s="9" t="s">
        <v>81</v>
      </c>
      <c r="K30" s="86"/>
    </row>
    <row r="31" spans="1:11" ht="15.5" x14ac:dyDescent="0.35">
      <c r="D31" s="9" t="s">
        <v>1003</v>
      </c>
      <c r="K31" s="85"/>
    </row>
    <row r="32" spans="1:11" ht="15.5" x14ac:dyDescent="0.35">
      <c r="D32" s="9" t="s">
        <v>1004</v>
      </c>
      <c r="K32" s="86"/>
    </row>
    <row r="33" spans="4:11" ht="15.5" x14ac:dyDescent="0.35">
      <c r="D33" s="9" t="s">
        <v>114</v>
      </c>
      <c r="K33" s="86"/>
    </row>
    <row r="34" spans="4:11" x14ac:dyDescent="0.25">
      <c r="D34" s="93" t="s">
        <v>968</v>
      </c>
    </row>
    <row r="35" spans="4:11" x14ac:dyDescent="0.25">
      <c r="D35" s="9" t="s">
        <v>1057</v>
      </c>
    </row>
  </sheetData>
  <phoneticPr fontId="26" type="noConversion"/>
  <pageMargins left="0.7" right="0.7" top="0.75" bottom="0.75" header="0.3" footer="0.3"/>
</worksheet>
</file>

<file path=docMetadata/LabelInfo.xml><?xml version="1.0" encoding="utf-8"?>
<clbl:labelList xmlns:clbl="http://schemas.microsoft.com/office/2020/mipLabelMetadata">
  <clbl:label id="{6dd02d64-b7f3-43f7-a145-cfd68d338edf}" enabled="1" method="Standard" siteId="{0693b5ba-4b18-4d7b-9341-f32f400a54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Summary</vt:lpstr>
      <vt:lpstr>Tables</vt:lpstr>
      <vt:lpstr>Lifting Data</vt:lpstr>
      <vt:lpstr>Previous Highlights</vt:lpstr>
      <vt:lpstr>Dropdown Options</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mayesm</dc:creator>
  <cp:lastModifiedBy>Nedorostek, David</cp:lastModifiedBy>
  <dcterms:created xsi:type="dcterms:W3CDTF">2009-03-13T19:09:18Z</dcterms:created>
  <dcterms:modified xsi:type="dcterms:W3CDTF">2026-04-27T15:44:50Z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0x010100BAC8CFB3EA64BA4AB6CBA63A5E4594A0</vt:lpwstr>
  </property>
</Properties>
</file>